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EstaPasta_de_trabalho" hidePivotFieldList="1"/>
  <mc:AlternateContent xmlns:mc="http://schemas.openxmlformats.org/markup-compatibility/2006">
    <mc:Choice Requires="x15">
      <x15ac:absPath xmlns:x15ac="http://schemas.microsoft.com/office/spreadsheetml/2010/11/ac" url="C:\Users\Lenovo\Desktop\Proc de cursos saúde\"/>
    </mc:Choice>
  </mc:AlternateContent>
  <xr:revisionPtr revIDLastSave="0" documentId="13_ncr:1_{92D3EE34-0C55-4B4A-AA5A-CAB6CDB4C066}" xr6:coauthVersionLast="47" xr6:coauthVersionMax="47" xr10:uidLastSave="{00000000-0000-0000-0000-000000000000}"/>
  <bookViews>
    <workbookView xWindow="-120" yWindow="-120" windowWidth="20730" windowHeight="11040" tabRatio="789" xr2:uid="{00000000-000D-0000-FFFF-FFFF00000000}"/>
  </bookViews>
  <sheets>
    <sheet name="PLANILHA CANTÁ " sheetId="146" r:id="rId1"/>
    <sheet name="PLANILHA DE QUANT DE FUNC." sheetId="147" r:id="rId2"/>
  </sheets>
  <externalReferences>
    <externalReference r:id="rId3"/>
  </externalReferences>
  <definedNames>
    <definedName name="_xlnm._FilterDatabase" localSheetId="1" hidden="1">'PLANILHA DE QUANT DE FUNC.'!$A$4:$D$40</definedName>
    <definedName name="Ano_1">#REF!</definedName>
    <definedName name="Ano_11">#REF!</definedName>
    <definedName name="Ano_2">#REF!</definedName>
    <definedName name="Ano_22">#REF!</definedName>
    <definedName name="Ano_3">#REF!</definedName>
    <definedName name="Ano_33">#REF!</definedName>
    <definedName name="Ano_4">#REF!</definedName>
    <definedName name="Ano_44">#REF!</definedName>
    <definedName name="Ano_5">#REF!</definedName>
    <definedName name="Ano_55">#REF!</definedName>
    <definedName name="Cenário_Otimista">#REF!</definedName>
    <definedName name="DESLOC___Gráfico">OFFSET(#REF!,0,0,COUNTA(#REF!)-COUNTBLANK(#REF!),COUNTA(#REF!)-COUNTBLANK(#REF!))</definedName>
    <definedName name="i_ano_1">#REF!</definedName>
    <definedName name="i_ano_11">#REF!</definedName>
    <definedName name="i_ano_2">#REF!</definedName>
    <definedName name="i_ano_22">#REF!</definedName>
    <definedName name="i_ano_3">#REF!</definedName>
    <definedName name="i_ano_33">#REF!</definedName>
    <definedName name="i_ano_4">#REF!</definedName>
    <definedName name="i_ano_44">#REF!</definedName>
    <definedName name="i_ano_5">#REF!</definedName>
    <definedName name="i_ano_55">#REF!</definedName>
    <definedName name="Investimento_Nome">OFFSET(#REF!,0,0,(COUNTA(#REF!)-COUNTBLANK(#REF!)))</definedName>
    <definedName name="Investimento_valor">OFFSET(#REF!,0,0,(COUNTA(#REF!)-COUNTBLANK(#REF!)))</definedName>
    <definedName name="Investimentos_Nome">OFFSET(#REF!,0,0,(COUNTA(#REF!)-COUNTBLANK(#REF!)))</definedName>
    <definedName name="Receita___Ano">OFFSET(#REF!,0,0,COUNTA(#REF!)-COUNTBLANK(#REF!))</definedName>
    <definedName name="tblCadFolhaPgto">[1]!tblFolhaPgto[#All]</definedName>
    <definedName name="tblCadMP">#REF!</definedName>
    <definedName name="tblCadProdServ">[1]!tblCadProd[#All]</definedName>
    <definedName name="tblCadRevenda">#REF!</definedName>
    <definedName name="tblPricingProd">#REF!</definedName>
    <definedName name="tblPricingProdServ">#REF!</definedName>
    <definedName name="tblPricingRevenda">#REF!</definedName>
    <definedName name="tblRevenda">#REF!</definedName>
    <definedName name="tblSimulacaoProdServ">#REF!</definedName>
    <definedName name="tblSimulacaoRevenda">#REF!</definedName>
    <definedName name="Valor___Ano">OFFSET(#REF!,0,0,COUNTA(#REF!)-COUNTBLANK(#REF!))</definedName>
    <definedName name="Valores">OFFSET(#REF!,1,0,#REF!,1)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" i="146" l="1"/>
  <c r="P4" i="146"/>
  <c r="P5" i="146"/>
  <c r="P6" i="146"/>
  <c r="P7" i="146"/>
  <c r="P8" i="146"/>
  <c r="P9" i="146"/>
  <c r="P10" i="146"/>
  <c r="P11" i="146"/>
  <c r="P12" i="146"/>
  <c r="P13" i="146"/>
  <c r="P14" i="146"/>
  <c r="P15" i="146"/>
  <c r="P16" i="146"/>
  <c r="P17" i="146"/>
  <c r="P18" i="146"/>
  <c r="P19" i="146"/>
  <c r="P20" i="146"/>
  <c r="O3" i="146"/>
  <c r="O4" i="146"/>
  <c r="O5" i="146"/>
  <c r="O6" i="146"/>
  <c r="O7" i="146"/>
  <c r="O8" i="146"/>
  <c r="O9" i="146"/>
  <c r="O10" i="146"/>
  <c r="O11" i="146"/>
  <c r="O12" i="146"/>
  <c r="O13" i="146"/>
  <c r="O14" i="146"/>
  <c r="O15" i="146"/>
  <c r="O16" i="146"/>
  <c r="O17" i="146"/>
  <c r="O18" i="146"/>
  <c r="O19" i="146"/>
  <c r="O20" i="146"/>
  <c r="N3" i="146"/>
  <c r="N4" i="146"/>
  <c r="N5" i="146"/>
  <c r="N6" i="146"/>
  <c r="N7" i="146"/>
  <c r="N8" i="146"/>
  <c r="N9" i="146"/>
  <c r="N10" i="146"/>
  <c r="N11" i="146"/>
  <c r="N12" i="146"/>
  <c r="N13" i="146"/>
  <c r="N14" i="146"/>
  <c r="N15" i="146"/>
  <c r="N16" i="146"/>
  <c r="N17" i="146"/>
  <c r="N18" i="146"/>
  <c r="N19" i="146"/>
  <c r="N20" i="146"/>
  <c r="M19" i="146"/>
  <c r="K19" i="146"/>
  <c r="I19" i="146"/>
  <c r="M3" i="146"/>
  <c r="M4" i="146"/>
  <c r="M5" i="146"/>
  <c r="M6" i="146"/>
  <c r="M7" i="146"/>
  <c r="M8" i="146"/>
  <c r="M9" i="146"/>
  <c r="M10" i="146"/>
  <c r="M11" i="146"/>
  <c r="M12" i="146"/>
  <c r="M13" i="146"/>
  <c r="M14" i="146"/>
  <c r="M15" i="146"/>
  <c r="M16" i="146"/>
  <c r="M17" i="146"/>
  <c r="M18" i="146"/>
  <c r="M20" i="146"/>
  <c r="K3" i="146"/>
  <c r="K4" i="146"/>
  <c r="K5" i="146"/>
  <c r="K6" i="146"/>
  <c r="K7" i="146"/>
  <c r="K8" i="146"/>
  <c r="K9" i="146"/>
  <c r="K10" i="146"/>
  <c r="K11" i="146"/>
  <c r="K12" i="146"/>
  <c r="K13" i="146"/>
  <c r="K14" i="146"/>
  <c r="K15" i="146"/>
  <c r="K16" i="146"/>
  <c r="K17" i="146"/>
  <c r="K18" i="146"/>
  <c r="K20" i="146"/>
  <c r="I3" i="146"/>
  <c r="I4" i="146"/>
  <c r="I5" i="146"/>
  <c r="I6" i="146"/>
  <c r="I7" i="146"/>
  <c r="I8" i="146"/>
  <c r="I9" i="146"/>
  <c r="I10" i="146"/>
  <c r="I11" i="146"/>
  <c r="I12" i="146"/>
  <c r="I13" i="146"/>
  <c r="I14" i="146"/>
  <c r="I15" i="146"/>
  <c r="I16" i="146"/>
  <c r="I17" i="146"/>
  <c r="I18" i="146"/>
  <c r="I20" i="146"/>
  <c r="M21" i="146" l="1"/>
  <c r="P21" i="146"/>
  <c r="K21" i="146"/>
  <c r="I21" i="146"/>
</calcChain>
</file>

<file path=xl/sharedStrings.xml><?xml version="1.0" encoding="utf-8"?>
<sst xmlns="http://schemas.openxmlformats.org/spreadsheetml/2006/main" count="134" uniqueCount="88">
  <si>
    <t>ORD.</t>
  </si>
  <si>
    <t>CURSO</t>
  </si>
  <si>
    <t>NÍVEL</t>
  </si>
  <si>
    <t>UND</t>
  </si>
  <si>
    <t>QTD TURMA</t>
  </si>
  <si>
    <t>QTD. CARGA HORÁRIA TOTAL</t>
  </si>
  <si>
    <t>VALOR POR TURMA</t>
  </si>
  <si>
    <t>CAPACITAÇÃO</t>
  </si>
  <si>
    <t>TURMAS</t>
  </si>
  <si>
    <t xml:space="preserve">VALOR TOTAL </t>
  </si>
  <si>
    <t>ALUNO  POR TURMA</t>
  </si>
  <si>
    <t>VALOR TOTAL 2</t>
  </si>
  <si>
    <t>VALOR TOTAL 3</t>
  </si>
  <si>
    <t>VALOR POR TURMA 2</t>
  </si>
  <si>
    <t>VALOR TOTAL 32</t>
  </si>
  <si>
    <t xml:space="preserve">VALOR TOTAL P/ MÉDIA </t>
  </si>
  <si>
    <t xml:space="preserve">MÉDIA  POR TURMA </t>
  </si>
  <si>
    <t>CAPACITAÇÃO EM ATENDIMENTO DE ASSISTÊNCIA BÁSICA – NÍVEL INTERMEDIÁRIO</t>
  </si>
  <si>
    <t>CAPACITAÇÃO EM GESTÃO EM SAÚDE</t>
  </si>
  <si>
    <t>CAPACITAÇÃO EM ATENDIMENTO AO PÚBLICO DE SAÚDE DA REDE DE ATENÇÃO PRIMÁRIA</t>
  </si>
  <si>
    <t>CAPACITAÇÃO EM CUIDADOS COM A SAÚDE DO IDOSO I</t>
  </si>
  <si>
    <t>CAPACITAÇÃO EM CUIDADOS COM A SAÚDE DO IDOSO II</t>
  </si>
  <si>
    <r>
      <t xml:space="preserve">CAPACITAÇÃO EM </t>
    </r>
    <r>
      <rPr>
        <sz val="10"/>
        <color rgb="FF000000"/>
        <rFont val="Calibri"/>
        <family val="2"/>
      </rPr>
      <t>ÉTICA E LEGISLAÇÃO EM ENFERMAGEM</t>
    </r>
  </si>
  <si>
    <t>CAPACITAÇÃO EM PROCEDIMENTOS TÉCNICOS EM FERIDAS E CURATIVOS</t>
  </si>
  <si>
    <t xml:space="preserve">CAPACITAÇÃO EM INFORMÁTICA BÁSICA </t>
  </si>
  <si>
    <t>CAPACITAÇÃO EM INFORMÁTICA AVANÇADA</t>
  </si>
  <si>
    <t>CAPACITAÇÃO EM SAÚDE DA FAMILIA</t>
  </si>
  <si>
    <t>CAPACITAÇÃO EM GESTÃO DE RISCOS DE EMERGENCIA EM SAUDE PÚBLICA NO CONTEXTO DA COVID 19</t>
  </si>
  <si>
    <t>CAPACITAÇÃO EM COMUNICAÇÃO NA ASSISTÊNCIA A SAÚDE</t>
  </si>
  <si>
    <t>CAPACITAÇÃO EM NOÇÕES BÁSICAS DE AGENTE COMUNITÁRIO</t>
  </si>
  <si>
    <t>CAPACITAÇÃO EM NOÇÕES BÁSICAS DE AGENTE DE ENDEMIAS</t>
  </si>
  <si>
    <t>PRÁTICAS DE ATENDIMENTO HUMANIZADO</t>
  </si>
  <si>
    <t>Nº</t>
  </si>
  <si>
    <t>CARGO</t>
  </si>
  <si>
    <t>AUX. DE SAÚDE BUCAL</t>
  </si>
  <si>
    <t>ENFERMEIRA</t>
  </si>
  <si>
    <t>TÉC. EM ENFERMAGEM</t>
  </si>
  <si>
    <t>ACS</t>
  </si>
  <si>
    <t>AUX. DE SERV. GERAIS</t>
  </si>
  <si>
    <t>MOTORISTA</t>
  </si>
  <si>
    <t>ACE</t>
  </si>
  <si>
    <t>MICROSCOPISTA</t>
  </si>
  <si>
    <t>AUX. DE SERV. GERAIS ( VIGIA )</t>
  </si>
  <si>
    <t>AUX. DE FARMÁCIA</t>
  </si>
  <si>
    <t>CIRURGIÃ DENTISTA</t>
  </si>
  <si>
    <t>SECRETARIA MUNICIPAL DE SAÚDE DE CANTÁ - RR.</t>
  </si>
  <si>
    <t>QUANT DE FUNCIONÁRIOS</t>
  </si>
  <si>
    <t xml:space="preserve">TEC. SOCORRISTA </t>
  </si>
  <si>
    <t xml:space="preserve">CONDUTOR SOCORRISTA </t>
  </si>
  <si>
    <t>ENFERMEIRA COORDENADORA</t>
  </si>
  <si>
    <t xml:space="preserve">AUX DE ENFERMAGEM </t>
  </si>
  <si>
    <t>AUX ADMINISTRATIVO</t>
  </si>
  <si>
    <t xml:space="preserve">MÉDICO </t>
  </si>
  <si>
    <t xml:space="preserve">ODONTOLOGO </t>
  </si>
  <si>
    <t xml:space="preserve">DIRETOR </t>
  </si>
  <si>
    <t xml:space="preserve">FARMACÊUTICO </t>
  </si>
  <si>
    <t xml:space="preserve">AUX. ADMINISTRATIVO </t>
  </si>
  <si>
    <t>BIOMEDICA</t>
  </si>
  <si>
    <t xml:space="preserve">AGENTE DE PORTARIA </t>
  </si>
  <si>
    <t xml:space="preserve">COORDENADOR </t>
  </si>
  <si>
    <t xml:space="preserve">PSICOLOGO </t>
  </si>
  <si>
    <t xml:space="preserve">ASSISTENTE SOCIAL </t>
  </si>
  <si>
    <t xml:space="preserve">CUIDADOR SOCIAL </t>
  </si>
  <si>
    <t xml:space="preserve">PSIQUIATRA </t>
  </si>
  <si>
    <t>FISIOTERAPEUTA</t>
  </si>
  <si>
    <t xml:space="preserve">SECRETÁRIO </t>
  </si>
  <si>
    <t>AGENTE ADMINISTRATIVO</t>
  </si>
  <si>
    <t>OUVIDORA PÚBLICA</t>
  </si>
  <si>
    <t xml:space="preserve">ASSESSOR ESPECIAL </t>
  </si>
  <si>
    <t xml:space="preserve">AGENTE DE VIG SANITÁRIA </t>
  </si>
  <si>
    <t xml:space="preserve">CHEFE DE DEPARTAMENTO </t>
  </si>
  <si>
    <t xml:space="preserve">NUTRICIONISTA </t>
  </si>
  <si>
    <t>01/06/13/14/15/16/19</t>
  </si>
  <si>
    <t>01/02/03/04/07/08/09/13/14/15/16/19</t>
  </si>
  <si>
    <t>01/02/03/04/07/08/09/10/13/14/15/16/19</t>
  </si>
  <si>
    <t>01/02/06/07/08/11/12/13/14/15/16/17/19</t>
  </si>
  <si>
    <t>01/02/03/04/05/06/11/12/16/19</t>
  </si>
  <si>
    <t>01/06/15/16</t>
  </si>
  <si>
    <t>01/02/06/07/08/11/12/13/14/15/16/18/19</t>
  </si>
  <si>
    <t>01/13/14/15/16</t>
  </si>
  <si>
    <t>01/02/03/04/14/16/19</t>
  </si>
  <si>
    <t>01/02/03/04/05/07/08/09/13/14/15/16/19</t>
  </si>
  <si>
    <t>01/02/03/04/05/06/11/12/14/15/16/19</t>
  </si>
  <si>
    <t>CURSOS QUE ESTÃO APTOS (Itens)</t>
  </si>
  <si>
    <t xml:space="preserve">CAPACITAÇÃO EM SAÚDE DO TRABALHADOR </t>
  </si>
  <si>
    <t xml:space="preserve">CAPACITAÇÃO DE VIGILÂNCIA EM SAÚDE </t>
  </si>
  <si>
    <t>CAPACITAÇÃO EM AÇÕES PROGRAMÁTICAS E ESTRATÉGICAS</t>
  </si>
  <si>
    <t>MÉDIA/3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</si>
</sst>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&quot;R$&quot;\ #,##0.00"/>
  </numFmts>
  <fonts count="2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Tahoma"/>
      <family val="2"/>
    </font>
    <font>
      <sz val="10"/>
      <color rgb="FF000000"/>
      <name val="Tahom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8"/>
      <name val="Calibri"/>
      <family val="2"/>
      <scheme val="minor"/>
    </font>
    <font>
      <b/>
      <sz val="10"/>
      <name val="Tahoma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60"/>
      <color theme="1"/>
      <name val="Calibri Light"/>
      <family val="1"/>
      <scheme val="major"/>
    </font>
    <font>
      <b/>
      <sz val="60"/>
      <name val="Calibri Light"/>
      <family val="1"/>
      <scheme val="major"/>
    </font>
    <font>
      <sz val="24"/>
      <color theme="1"/>
      <name val="Calibri"/>
      <family val="2"/>
      <scheme val="minor"/>
    </font>
    <font>
      <sz val="60"/>
      <name val="Calibri Light"/>
      <family val="1"/>
      <scheme val="major"/>
    </font>
    <font>
      <sz val="40"/>
      <color theme="1"/>
      <name val="Arial"/>
      <family val="2"/>
    </font>
    <font>
      <sz val="40"/>
      <color theme="1"/>
      <name val="Calibri"/>
      <family val="2"/>
      <scheme val="minor"/>
    </font>
    <font>
      <sz val="40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9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9" fillId="0" borderId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166" fontId="11" fillId="0" borderId="0" xfId="0" applyNumberFormat="1" applyFont="1"/>
    <xf numFmtId="166" fontId="11" fillId="0" borderId="0" xfId="8" applyNumberFormat="1" applyFont="1"/>
    <xf numFmtId="166" fontId="17" fillId="3" borderId="1" xfId="0" applyNumberFormat="1" applyFont="1" applyFill="1" applyBorder="1" applyAlignment="1">
      <alignment horizontal="center" vertical="center" wrapText="1"/>
    </xf>
    <xf numFmtId="166" fontId="17" fillId="4" borderId="1" xfId="0" applyNumberFormat="1" applyFont="1" applyFill="1" applyBorder="1" applyAlignment="1">
      <alignment horizontal="center" vertical="center" wrapText="1"/>
    </xf>
    <xf numFmtId="166" fontId="17" fillId="2" borderId="1" xfId="0" applyNumberFormat="1" applyFont="1" applyFill="1" applyBorder="1" applyAlignment="1">
      <alignment horizontal="center" vertical="center" wrapText="1"/>
    </xf>
    <xf numFmtId="166" fontId="13" fillId="3" borderId="4" xfId="0" applyNumberFormat="1" applyFont="1" applyFill="1" applyBorder="1" applyAlignment="1">
      <alignment horizontal="center" vertical="center"/>
    </xf>
    <xf numFmtId="166" fontId="13" fillId="4" borderId="4" xfId="0" applyNumberFormat="1" applyFont="1" applyFill="1" applyBorder="1" applyAlignment="1">
      <alignment horizontal="center" vertical="center"/>
    </xf>
    <xf numFmtId="166" fontId="11" fillId="0" borderId="0" xfId="0" applyNumberFormat="1" applyFont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166" fontId="13" fillId="3" borderId="5" xfId="0" applyNumberFormat="1" applyFont="1" applyFill="1" applyBorder="1" applyAlignment="1">
      <alignment horizontal="center" vertical="center"/>
    </xf>
    <xf numFmtId="166" fontId="13" fillId="4" borderId="5" xfId="0" applyNumberFormat="1" applyFont="1" applyFill="1" applyBorder="1" applyAlignment="1">
      <alignment horizontal="center" vertical="center"/>
    </xf>
    <xf numFmtId="166" fontId="13" fillId="0" borderId="3" xfId="0" applyNumberFormat="1" applyFont="1" applyBorder="1" applyAlignment="1">
      <alignment horizontal="center" vertical="center"/>
    </xf>
    <xf numFmtId="166" fontId="11" fillId="5" borderId="2" xfId="23" applyNumberFormat="1" applyFont="1" applyFill="1" applyBorder="1" applyAlignment="1">
      <alignment vertical="center"/>
    </xf>
    <xf numFmtId="0" fontId="18" fillId="0" borderId="7" xfId="0" applyFont="1" applyBorder="1" applyAlignment="1">
      <alignment horizontal="justify" vertical="center" wrapText="1"/>
    </xf>
    <xf numFmtId="0" fontId="18" fillId="0" borderId="8" xfId="0" applyFont="1" applyBorder="1" applyAlignment="1">
      <alignment horizontal="justify" vertical="center" wrapText="1"/>
    </xf>
    <xf numFmtId="0" fontId="19" fillId="0" borderId="8" xfId="0" applyFont="1" applyBorder="1" applyAlignment="1">
      <alignment horizontal="justify" vertical="center" wrapText="1"/>
    </xf>
    <xf numFmtId="0" fontId="22" fillId="0" borderId="0" xfId="0" applyFont="1"/>
    <xf numFmtId="0" fontId="23" fillId="0" borderId="2" xfId="0" applyFont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 wrapText="1"/>
    </xf>
    <xf numFmtId="0" fontId="24" fillId="0" borderId="0" xfId="0" applyFont="1"/>
    <xf numFmtId="166" fontId="23" fillId="0" borderId="2" xfId="0" applyNumberFormat="1" applyFont="1" applyBorder="1" applyAlignment="1">
      <alignment horizontal="center" vertical="center"/>
    </xf>
    <xf numFmtId="166" fontId="23" fillId="0" borderId="2" xfId="0" applyNumberFormat="1" applyFont="1" applyBorder="1" applyAlignment="1">
      <alignment horizontal="center" vertical="center" wrapText="1"/>
    </xf>
    <xf numFmtId="0" fontId="25" fillId="0" borderId="0" xfId="0" applyFont="1"/>
    <xf numFmtId="0" fontId="26" fillId="0" borderId="0" xfId="0" applyFont="1"/>
    <xf numFmtId="0" fontId="0" fillId="5" borderId="0" xfId="0" applyFill="1" applyAlignment="1">
      <alignment wrapText="1"/>
    </xf>
    <xf numFmtId="166" fontId="0" fillId="5" borderId="0" xfId="0" applyNumberFormat="1" applyFill="1"/>
    <xf numFmtId="0" fontId="0" fillId="0" borderId="0" xfId="0" applyAlignment="1">
      <alignment wrapText="1"/>
    </xf>
    <xf numFmtId="166" fontId="0" fillId="0" borderId="0" xfId="0" applyNumberFormat="1"/>
    <xf numFmtId="0" fontId="23" fillId="0" borderId="2" xfId="0" applyFont="1" applyBorder="1" applyAlignment="1">
      <alignment horizontal="center" vertical="center" wrapText="1"/>
    </xf>
    <xf numFmtId="0" fontId="0" fillId="5" borderId="0" xfId="0" applyFill="1"/>
    <xf numFmtId="0" fontId="23" fillId="9" borderId="2" xfId="0" applyFont="1" applyFill="1" applyBorder="1" applyAlignment="1">
      <alignment horizontal="center" vertical="center"/>
    </xf>
    <xf numFmtId="0" fontId="23" fillId="9" borderId="2" xfId="0" applyFont="1" applyFill="1" applyBorder="1" applyAlignment="1">
      <alignment horizontal="center" vertical="center" wrapText="1"/>
    </xf>
    <xf numFmtId="166" fontId="23" fillId="9" borderId="2" xfId="0" applyNumberFormat="1" applyFont="1" applyFill="1" applyBorder="1" applyAlignment="1">
      <alignment horizontal="center" vertical="center"/>
    </xf>
    <xf numFmtId="166" fontId="11" fillId="5" borderId="2" xfId="23" applyNumberFormat="1" applyFont="1" applyFill="1" applyBorder="1" applyAlignment="1">
      <alignment horizontal="right" vertical="center"/>
    </xf>
    <xf numFmtId="166" fontId="13" fillId="5" borderId="2" xfId="23" applyNumberFormat="1" applyFont="1" applyFill="1" applyBorder="1" applyAlignment="1">
      <alignment horizontal="right" vertical="center"/>
    </xf>
    <xf numFmtId="166" fontId="17" fillId="5" borderId="0" xfId="0" applyNumberFormat="1" applyFont="1" applyFill="1" applyAlignment="1">
      <alignment horizontal="center" vertical="center" wrapText="1"/>
    </xf>
    <xf numFmtId="166" fontId="11" fillId="5" borderId="4" xfId="23" applyNumberFormat="1" applyFont="1" applyFill="1" applyBorder="1" applyAlignment="1">
      <alignment vertical="center"/>
    </xf>
    <xf numFmtId="166" fontId="11" fillId="5" borderId="4" xfId="23" applyNumberFormat="1" applyFont="1" applyFill="1" applyBorder="1" applyAlignment="1">
      <alignment horizontal="right" vertical="center"/>
    </xf>
    <xf numFmtId="166" fontId="13" fillId="5" borderId="4" xfId="23" applyNumberFormat="1" applyFont="1" applyFill="1" applyBorder="1" applyAlignment="1">
      <alignment horizontal="right" vertical="center"/>
    </xf>
    <xf numFmtId="166" fontId="17" fillId="5" borderId="2" xfId="0" applyNumberFormat="1" applyFont="1" applyFill="1" applyBorder="1" applyAlignment="1">
      <alignment horizontal="center" vertical="center" wrapText="1"/>
    </xf>
    <xf numFmtId="166" fontId="11" fillId="5" borderId="0" xfId="0" applyNumberFormat="1" applyFont="1" applyFill="1"/>
    <xf numFmtId="166" fontId="17" fillId="10" borderId="1" xfId="0" applyNumberFormat="1" applyFont="1" applyFill="1" applyBorder="1" applyAlignment="1">
      <alignment horizontal="center" vertical="center" wrapText="1"/>
    </xf>
    <xf numFmtId="166" fontId="13" fillId="10" borderId="4" xfId="0" applyNumberFormat="1" applyFont="1" applyFill="1" applyBorder="1" applyAlignment="1">
      <alignment horizontal="center" vertical="center"/>
    </xf>
    <xf numFmtId="166" fontId="13" fillId="10" borderId="5" xfId="0" applyNumberFormat="1" applyFont="1" applyFill="1" applyBorder="1" applyAlignment="1">
      <alignment horizontal="center" vertical="center"/>
    </xf>
    <xf numFmtId="166" fontId="13" fillId="0" borderId="6" xfId="8" applyNumberFormat="1" applyFont="1" applyFill="1" applyBorder="1" applyAlignment="1">
      <alignment horizontal="right" vertical="center"/>
    </xf>
    <xf numFmtId="0" fontId="20" fillId="6" borderId="0" xfId="0" applyFont="1" applyFill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0" fontId="21" fillId="8" borderId="2" xfId="0" applyFont="1" applyFill="1" applyBorder="1" applyAlignment="1">
      <alignment horizontal="center" vertical="center" wrapText="1"/>
    </xf>
    <xf numFmtId="166" fontId="21" fillId="8" borderId="3" xfId="0" applyNumberFormat="1" applyFont="1" applyFill="1" applyBorder="1" applyAlignment="1">
      <alignment horizontal="center" vertical="center" wrapText="1"/>
    </xf>
    <xf numFmtId="166" fontId="21" fillId="8" borderId="10" xfId="0" applyNumberFormat="1" applyFont="1" applyFill="1" applyBorder="1" applyAlignment="1">
      <alignment horizontal="center" vertical="center" wrapText="1"/>
    </xf>
  </cellXfs>
  <cellStyles count="27">
    <cellStyle name="Hiperlink 2" xfId="18" xr:uid="{B510445C-77D3-4874-AC59-4E92C744E3B9}"/>
    <cellStyle name="Hiperlink Visitado" xfId="5" builtinId="9" hidden="1"/>
    <cellStyle name="Hiperlink Visitado" xfId="2" builtinId="9" hidden="1"/>
    <cellStyle name="Hiperlink Visitado" xfId="7" builtinId="9" hidden="1"/>
    <cellStyle name="Hiperlink Visitado" xfId="3" builtinId="9" hidden="1"/>
    <cellStyle name="Hiperlink Visitado" xfId="4" builtinId="9" hidden="1"/>
    <cellStyle name="Hiperlink Visitado" xfId="6" builtinId="9" hidden="1"/>
    <cellStyle name="Hiperlink Visitado" xfId="1" builtinId="9" hidden="1"/>
    <cellStyle name="Moeda" xfId="23" builtinId="4"/>
    <cellStyle name="Moeda 2" xfId="19" xr:uid="{8FC6CD16-B49A-477F-A270-F389F6E9DEE8}"/>
    <cellStyle name="Moeda 3" xfId="22" xr:uid="{6853942C-6A40-44F0-AFF7-696826F64CF8}"/>
    <cellStyle name="Moeda 4" xfId="26" xr:uid="{9F650294-D19B-469C-8597-9182A066F6CA}"/>
    <cellStyle name="Normal" xfId="0" builtinId="0"/>
    <cellStyle name="Normal 2" xfId="10" xr:uid="{356879DA-D517-4E80-9B2D-4DC2E52F5783}"/>
    <cellStyle name="Normal 3" xfId="13" xr:uid="{EC07ED91-DB42-4D42-8409-494A3FB7B6B7}"/>
    <cellStyle name="Normal 3 3" xfId="12" xr:uid="{52F8AD89-1753-4C4F-B842-8E358B728E1C}"/>
    <cellStyle name="Normal 4" xfId="17" xr:uid="{EF32208C-3A10-4B0C-98C4-5508834157BF}"/>
    <cellStyle name="Normal 5" xfId="20" xr:uid="{2B43DEF7-64B7-4FFE-B4A3-8927983812A6}"/>
    <cellStyle name="Normal 6" xfId="24" xr:uid="{F7AE38B1-2BAF-41C7-B5ED-3CAE1C12CA02}"/>
    <cellStyle name="Porcentagem 2" xfId="14" xr:uid="{403CC49E-CA64-44A5-B987-27163B35CB5B}"/>
    <cellStyle name="Vírgula" xfId="8" builtinId="3"/>
    <cellStyle name="Vírgula 2" xfId="9" xr:uid="{00000000-0005-0000-0000-00000A000000}"/>
    <cellStyle name="Vírgula 2 2" xfId="16" xr:uid="{A6B89157-6391-43DF-A315-CFB594F27DC0}"/>
    <cellStyle name="Vírgula 3" xfId="11" xr:uid="{451650E9-8324-4FF1-918E-962AD5340975}"/>
    <cellStyle name="Vírgula 4" xfId="15" xr:uid="{5044FF00-946B-4062-9172-13BF70F00690}"/>
    <cellStyle name="Vírgula 5" xfId="21" xr:uid="{C703B445-7173-4BFE-A67B-D1DE49165619}"/>
    <cellStyle name="Vírgula 6" xfId="25" xr:uid="{2EB57539-996B-4181-B630-896F8822CC86}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family val="2"/>
        <scheme val="none"/>
      </font>
      <numFmt numFmtId="166" formatCode="&quot;R$&quot;\ #,##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family val="2"/>
        <scheme val="none"/>
      </font>
      <numFmt numFmtId="166" formatCode="&quot;R$&quot;\ 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family val="2"/>
        <scheme val="none"/>
      </font>
      <numFmt numFmtId="166" formatCode="&quot;R$&quot;\ #,##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family val="2"/>
        <scheme val="none"/>
      </font>
      <numFmt numFmtId="166" formatCode="&quot;R$&quot;\ 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family val="2"/>
        <scheme val="none"/>
      </font>
      <numFmt numFmtId="166" formatCode="&quot;R$&quot;\ #,##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family val="2"/>
        <scheme val="none"/>
      </font>
      <numFmt numFmtId="166" formatCode="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family val="2"/>
        <scheme val="none"/>
      </font>
      <numFmt numFmtId="166" formatCode="&quot;R$&quot;\ 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family val="2"/>
        <scheme val="none"/>
      </font>
      <numFmt numFmtId="166" formatCode="&quot;R$&quot;\ 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family val="2"/>
        <scheme val="none"/>
      </font>
      <numFmt numFmtId="166" formatCode="&quot;R$&quot;\ 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family val="2"/>
        <scheme val="none"/>
      </font>
      <numFmt numFmtId="166" formatCode="&quot;R$&quot;\ 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family val="2"/>
        <scheme val="none"/>
      </font>
      <numFmt numFmtId="166" formatCode="&quot;R$&quot;\ #,##0.00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family val="2"/>
        <scheme val="none"/>
      </font>
      <numFmt numFmtId="166" formatCode="&quot;R$&quot;\ #,##0.00"/>
      <fill>
        <patternFill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family val="2"/>
        <scheme val="none"/>
      </font>
      <numFmt numFmtId="166" formatCode="&quot;R$&quot;\ #,##0.00"/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family val="2"/>
        <scheme val="none"/>
      </font>
      <numFmt numFmtId="166" formatCode="&quot;R$&quot;\ #,##0.00"/>
      <fill>
        <patternFill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family val="2"/>
        <scheme val="none"/>
      </font>
      <numFmt numFmtId="166" formatCode="&quot;R$&quot;\ #,##0.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family val="2"/>
        <scheme val="none"/>
      </font>
      <numFmt numFmtId="166" formatCode="&quot;R$&quot;\ #,##0.00"/>
      <fill>
        <patternFill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family val="2"/>
        <scheme val="none"/>
      </font>
      <numFmt numFmtId="166" formatCode="&quot;R$&quot;\ #,##0.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family val="2"/>
        <scheme val="none"/>
      </font>
      <numFmt numFmtId="166" formatCode="&quot;R$&quot;\ #,##0.00"/>
      <fill>
        <patternFill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family val="2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Tahoma"/>
        <family val="2"/>
        <scheme val="none"/>
      </font>
      <fill>
        <patternFill patternType="solid">
          <fgColor indexed="64"/>
          <bgColor rgb="FF00B050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Medium7"/>
  <colors>
    <mruColors>
      <color rgb="FFFEE7E6"/>
      <color rgb="FFFFFFCC"/>
      <color rgb="FFF9A69D"/>
      <color rgb="FFF0462E"/>
      <color rgb="FF55B03E"/>
      <color rgb="FF6699CC"/>
      <color rgb="FFF2B800"/>
      <color rgb="FFFF2600"/>
      <color rgb="FFFBBD00"/>
      <color rgb="FF0562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35be36b310fdc57/13.%20NECTAR%20SEBRAE/05.%20DEMANDAS/06.%20ESTRUTURADAS%20-%20COMBOS/00.%20EMPRESAS%20INDICADAS%20-%20WANDERLEIA/03.%20RIMUCCI%20SOLAR/Finan&#231;as%20e%20Precifica&#231;&#227;o%20-%20VERS&#195;O%201.0%20-%20RIMUCCI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Produtos"/>
      <sheetName val="Folha Pgto"/>
      <sheetName val="Despesas Fixas"/>
      <sheetName val="Movimentação Financeira"/>
      <sheetName val="Painel_movimentação"/>
      <sheetName val="Calculadora"/>
      <sheetName val="Análise Individual - REVENDA"/>
      <sheetName val="Ponto Equilíbrio"/>
      <sheetName val="Calc1"/>
      <sheetName val="Finanças e Precificação - VERSÃ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9B96454-A311-424E-9068-02DED7DB421F}" name="Tabela110" displayName="Tabela110" ref="A2:P21" totalsRowCount="1" headerRowDxfId="35" dataDxfId="33" headerRowBorderDxfId="34" tableBorderDxfId="32">
  <tableColumns count="16">
    <tableColumn id="1" xr3:uid="{86E44196-7D65-412A-BD37-44292B4AC66F}" name="ORD." dataDxfId="31" totalsRowDxfId="30"/>
    <tableColumn id="2" xr3:uid="{701F916B-93CD-4C79-873D-1731E55D0D79}" name="CURSO" dataDxfId="29" totalsRowDxfId="28"/>
    <tableColumn id="3" xr3:uid="{90CBA71E-4D3A-4A80-A6A5-DA6A76F9D905}" name="NÍVEL" dataDxfId="27" totalsRowDxfId="26"/>
    <tableColumn id="6" xr3:uid="{26791B22-D4C3-41AC-A9FC-E361BC489C0E}" name="UND" dataDxfId="25" totalsRowDxfId="24"/>
    <tableColumn id="4" xr3:uid="{01FBC994-4082-48E2-9B8F-F9FC3AFF0F53}" name="QTD TURMA" dataDxfId="23" totalsRowDxfId="22"/>
    <tableColumn id="5" xr3:uid="{393E2270-3950-4A8F-AC2D-4E334C28FB3E}" name="ALUNO  POR TURMA" dataDxfId="21" totalsRowDxfId="20"/>
    <tableColumn id="7" xr3:uid="{88D1A87F-AEE0-4D8E-B38A-BC421572E4DD}" name="QTD. CARGA HORÁRIA TOTAL" dataDxfId="19" totalsRowDxfId="18">
      <calculatedColumnFormula>F3*E3</calculatedColumnFormula>
    </tableColumn>
    <tableColumn id="12" xr3:uid="{D2E45505-4335-4852-B564-721DAFBB88DB}" name="VALOR POR TURMA" dataDxfId="17" totalsRowDxfId="16"/>
    <tableColumn id="13" xr3:uid="{67A49615-AD1E-4415-BDF8-1C3B216DD530}" name="VALOR TOTAL " totalsRowFunction="sum" dataDxfId="15" totalsRowDxfId="14">
      <calculatedColumnFormula>Tabela110[[#This Row],[QTD TURMA]]*Tabela110[[#This Row],[VALOR POR TURMA]]</calculatedColumnFormula>
    </tableColumn>
    <tableColumn id="9" xr3:uid="{590F91FC-F542-4D37-A238-72227C9E3702}" name="VALOR POR TURMA 2" dataDxfId="13" totalsRowDxfId="12"/>
    <tableColumn id="10" xr3:uid="{8941A876-0709-4B22-A185-36EB0473F7B9}" name="VALOR TOTAL 2" totalsRowFunction="sum" dataDxfId="11" totalsRowDxfId="10">
      <calculatedColumnFormula>Tabela110[[#This Row],[QTD TURMA]]*Tabela110[[#This Row],[VALOR POR TURMA 2]]</calculatedColumnFormula>
    </tableColumn>
    <tableColumn id="14" xr3:uid="{120BA254-01E3-4851-A35C-73DD93EC7633}" name="VALOR TOTAL 3" dataDxfId="9" totalsRowDxfId="8"/>
    <tableColumn id="16" xr3:uid="{082849E3-4F7C-4F87-A14B-A1F54E1FB0C2}" name="VALOR TOTAL 32" totalsRowFunction="sum" dataDxfId="7" totalsRowDxfId="6">
      <calculatedColumnFormula>Tabela110[[#This Row],[QTD TURMA]]*Tabela110[[#This Row],[VALOR TOTAL 3]]</calculatedColumnFormula>
    </tableColumn>
    <tableColumn id="17" xr3:uid="{B9898823-E947-4ECD-9CD0-83B67BB325EA}" name="VALOR TOTAL P/ MÉDIA " dataDxfId="5" totalsRowDxfId="4" dataCellStyle="Moeda">
      <calculatedColumnFormula>Tabela110[[#This Row],[VALOR POR TURMA]]+Tabela110[[#This Row],[VALOR POR TURMA 2]]+Tabela110[[#This Row],[VALOR TOTAL 3]]</calculatedColumnFormula>
    </tableColumn>
    <tableColumn id="8" xr3:uid="{8DF84987-E5C2-435C-8BAF-901DF98F5FC2}" name="MÉDIA/3" dataDxfId="3" totalsRowDxfId="2" dataCellStyle="Moeda">
      <calculatedColumnFormula>Tabela110[[#This Row],[VALOR TOTAL P/ MÉDIA ]]/3</calculatedColumnFormula>
    </tableColumn>
    <tableColumn id="11" xr3:uid="{F933AF1E-51E8-4647-A418-15C1EDE01AF8}" name="MÉDIA  POR TURMA " totalsRowFunction="sum" dataDxfId="1" totalsRowDxfId="0" dataCellStyle="Vírgula">
      <calculatedColumnFormula>Tabela110[[#This Row],[MÉDIA/3]]*Tabela110[[#This Row],[QTD TURMA]]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328BA-3372-48E3-91CE-4DED87234E71}">
  <sheetPr>
    <tabColor rgb="FFFFFF00"/>
  </sheetPr>
  <dimension ref="A2:Q21"/>
  <sheetViews>
    <sheetView tabSelected="1" topLeftCell="E13" zoomScale="80" zoomScaleNormal="80" workbookViewId="0">
      <selection activeCell="L31" sqref="L31"/>
    </sheetView>
  </sheetViews>
  <sheetFormatPr defaultRowHeight="12.75" x14ac:dyDescent="0.2"/>
  <cols>
    <col min="1" max="1" width="6" style="1" customWidth="1"/>
    <col min="2" max="2" width="43.375" style="1" customWidth="1"/>
    <col min="3" max="3" width="14.625" style="1" customWidth="1"/>
    <col min="4" max="4" width="12.125" style="2" customWidth="1"/>
    <col min="5" max="5" width="11.5" style="1" customWidth="1"/>
    <col min="6" max="6" width="14.75" style="1" customWidth="1"/>
    <col min="7" max="7" width="15.625" style="1" bestFit="1" customWidth="1"/>
    <col min="8" max="11" width="16.125" style="12" customWidth="1"/>
    <col min="12" max="13" width="16.125" style="53" customWidth="1"/>
    <col min="14" max="15" width="19.375" style="13" customWidth="1"/>
    <col min="16" max="16" width="20.5" style="12" customWidth="1"/>
    <col min="17" max="17" width="3.625" style="1" customWidth="1"/>
    <col min="18" max="16384" width="9" style="1"/>
  </cols>
  <sheetData>
    <row r="2" spans="1:17" ht="50.25" customHeight="1" thickBot="1" x14ac:dyDescent="0.25">
      <c r="A2" s="3" t="s">
        <v>0</v>
      </c>
      <c r="B2" s="3" t="s">
        <v>1</v>
      </c>
      <c r="C2" s="10" t="s">
        <v>2</v>
      </c>
      <c r="D2" s="10" t="s">
        <v>3</v>
      </c>
      <c r="E2" s="11" t="s">
        <v>4</v>
      </c>
      <c r="F2" s="11" t="s">
        <v>10</v>
      </c>
      <c r="G2" s="11" t="s">
        <v>5</v>
      </c>
      <c r="H2" s="14" t="s">
        <v>6</v>
      </c>
      <c r="I2" s="14" t="s">
        <v>9</v>
      </c>
      <c r="J2" s="15" t="s">
        <v>13</v>
      </c>
      <c r="K2" s="15" t="s">
        <v>11</v>
      </c>
      <c r="L2" s="54" t="s">
        <v>12</v>
      </c>
      <c r="M2" s="54" t="s">
        <v>14</v>
      </c>
      <c r="N2" s="48" t="s">
        <v>15</v>
      </c>
      <c r="O2" s="52" t="s">
        <v>87</v>
      </c>
      <c r="P2" s="16" t="s">
        <v>16</v>
      </c>
    </row>
    <row r="3" spans="1:17" ht="41.25" customHeight="1" thickBot="1" x14ac:dyDescent="0.25">
      <c r="A3" s="4">
        <v>1</v>
      </c>
      <c r="B3" s="26" t="s">
        <v>19</v>
      </c>
      <c r="C3" s="4" t="s">
        <v>7</v>
      </c>
      <c r="D3" s="4" t="s">
        <v>8</v>
      </c>
      <c r="E3" s="4">
        <v>1</v>
      </c>
      <c r="F3" s="4">
        <v>30</v>
      </c>
      <c r="G3" s="4">
        <v>40</v>
      </c>
      <c r="H3" s="17">
        <v>39500</v>
      </c>
      <c r="I3" s="17">
        <f>Tabela110[[#This Row],[QTD TURMA]]*Tabela110[[#This Row],[VALOR POR TURMA]]</f>
        <v>39500</v>
      </c>
      <c r="J3" s="18">
        <v>35000</v>
      </c>
      <c r="K3" s="18">
        <f>Tabela110[[#This Row],[QTD TURMA]]*Tabela110[[#This Row],[VALOR POR TURMA 2]]</f>
        <v>35000</v>
      </c>
      <c r="L3" s="55">
        <v>45500</v>
      </c>
      <c r="M3" s="55">
        <f>Tabela110[[#This Row],[QTD TURMA]]*Tabela110[[#This Row],[VALOR TOTAL 3]]</f>
        <v>45500</v>
      </c>
      <c r="N3" s="49">
        <f>Tabela110[[#This Row],[VALOR POR TURMA]]+Tabela110[[#This Row],[VALOR POR TURMA 2]]+Tabela110[[#This Row],[VALOR TOTAL 3]]</f>
        <v>120000</v>
      </c>
      <c r="O3" s="25">
        <f>Tabela110[[#This Row],[VALOR TOTAL P/ MÉDIA ]]/3</f>
        <v>40000</v>
      </c>
      <c r="P3" s="19">
        <f>Tabela110[[#This Row],[MÉDIA/3]]*Tabela110[[#This Row],[QTD TURMA]]</f>
        <v>40000</v>
      </c>
      <c r="Q3" s="5"/>
    </row>
    <row r="4" spans="1:17" ht="36" customHeight="1" thickBot="1" x14ac:dyDescent="0.25">
      <c r="A4" s="4">
        <v>2</v>
      </c>
      <c r="B4" s="27" t="s">
        <v>17</v>
      </c>
      <c r="C4" s="4" t="s">
        <v>7</v>
      </c>
      <c r="D4" s="4" t="s">
        <v>8</v>
      </c>
      <c r="E4" s="4">
        <v>1</v>
      </c>
      <c r="F4" s="4">
        <v>30</v>
      </c>
      <c r="G4" s="4">
        <v>40</v>
      </c>
      <c r="H4" s="17">
        <v>39500</v>
      </c>
      <c r="I4" s="17">
        <f>Tabela110[[#This Row],[QTD TURMA]]*Tabela110[[#This Row],[VALOR POR TURMA]]</f>
        <v>39500</v>
      </c>
      <c r="J4" s="18">
        <v>35000</v>
      </c>
      <c r="K4" s="18">
        <f>Tabela110[[#This Row],[QTD TURMA]]*Tabela110[[#This Row],[VALOR POR TURMA 2]]</f>
        <v>35000</v>
      </c>
      <c r="L4" s="55">
        <v>45500</v>
      </c>
      <c r="M4" s="55">
        <f>Tabela110[[#This Row],[QTD TURMA]]*Tabela110[[#This Row],[VALOR TOTAL 3]]</f>
        <v>45500</v>
      </c>
      <c r="N4" s="49">
        <f>Tabela110[[#This Row],[VALOR POR TURMA]]+Tabela110[[#This Row],[VALOR POR TURMA 2]]+Tabela110[[#This Row],[VALOR TOTAL 3]]</f>
        <v>120000</v>
      </c>
      <c r="O4" s="25">
        <f>Tabela110[[#This Row],[VALOR TOTAL P/ MÉDIA ]]/3</f>
        <v>40000</v>
      </c>
      <c r="P4" s="19">
        <f>Tabela110[[#This Row],[MÉDIA/3]]*Tabela110[[#This Row],[QTD TURMA]]</f>
        <v>40000</v>
      </c>
      <c r="Q4" s="5"/>
    </row>
    <row r="5" spans="1:17" ht="34.5" customHeight="1" thickBot="1" x14ac:dyDescent="0.25">
      <c r="A5" s="4">
        <v>3</v>
      </c>
      <c r="B5" s="27" t="s">
        <v>18</v>
      </c>
      <c r="C5" s="4" t="s">
        <v>7</v>
      </c>
      <c r="D5" s="4" t="s">
        <v>8</v>
      </c>
      <c r="E5" s="4">
        <v>1</v>
      </c>
      <c r="F5" s="4">
        <v>30</v>
      </c>
      <c r="G5" s="4">
        <v>40</v>
      </c>
      <c r="H5" s="17">
        <v>39500</v>
      </c>
      <c r="I5" s="17">
        <f>Tabela110[[#This Row],[QTD TURMA]]*Tabela110[[#This Row],[VALOR POR TURMA]]</f>
        <v>39500</v>
      </c>
      <c r="J5" s="18">
        <v>35000</v>
      </c>
      <c r="K5" s="18">
        <f>Tabela110[[#This Row],[QTD TURMA]]*Tabela110[[#This Row],[VALOR POR TURMA 2]]</f>
        <v>35000</v>
      </c>
      <c r="L5" s="55">
        <v>45500</v>
      </c>
      <c r="M5" s="55">
        <f>Tabela110[[#This Row],[QTD TURMA]]*Tabela110[[#This Row],[VALOR TOTAL 3]]</f>
        <v>45500</v>
      </c>
      <c r="N5" s="49">
        <f>Tabela110[[#This Row],[VALOR POR TURMA]]+Tabela110[[#This Row],[VALOR POR TURMA 2]]+Tabela110[[#This Row],[VALOR TOTAL 3]]</f>
        <v>120000</v>
      </c>
      <c r="O5" s="25">
        <f>Tabela110[[#This Row],[VALOR TOTAL P/ MÉDIA ]]/3</f>
        <v>40000</v>
      </c>
      <c r="P5" s="19">
        <f>Tabela110[[#This Row],[MÉDIA/3]]*Tabela110[[#This Row],[QTD TURMA]]</f>
        <v>40000</v>
      </c>
      <c r="Q5" s="5"/>
    </row>
    <row r="6" spans="1:17" ht="40.5" customHeight="1" thickBot="1" x14ac:dyDescent="0.25">
      <c r="A6" s="4">
        <v>4</v>
      </c>
      <c r="B6" s="28" t="s">
        <v>84</v>
      </c>
      <c r="C6" s="4" t="s">
        <v>7</v>
      </c>
      <c r="D6" s="4" t="s">
        <v>8</v>
      </c>
      <c r="E6" s="4">
        <v>1</v>
      </c>
      <c r="F6" s="4">
        <v>30</v>
      </c>
      <c r="G6" s="4">
        <v>40</v>
      </c>
      <c r="H6" s="17">
        <v>39500</v>
      </c>
      <c r="I6" s="17">
        <f>Tabela110[[#This Row],[QTD TURMA]]*Tabela110[[#This Row],[VALOR POR TURMA]]</f>
        <v>39500</v>
      </c>
      <c r="J6" s="18">
        <v>35000</v>
      </c>
      <c r="K6" s="18">
        <f>Tabela110[[#This Row],[QTD TURMA]]*Tabela110[[#This Row],[VALOR POR TURMA 2]]</f>
        <v>35000</v>
      </c>
      <c r="L6" s="55">
        <v>45500</v>
      </c>
      <c r="M6" s="55">
        <f>Tabela110[[#This Row],[QTD TURMA]]*Tabela110[[#This Row],[VALOR TOTAL 3]]</f>
        <v>45500</v>
      </c>
      <c r="N6" s="49">
        <f>Tabela110[[#This Row],[VALOR POR TURMA]]+Tabela110[[#This Row],[VALOR POR TURMA 2]]+Tabela110[[#This Row],[VALOR TOTAL 3]]</f>
        <v>120000</v>
      </c>
      <c r="O6" s="25">
        <f>Tabela110[[#This Row],[VALOR TOTAL P/ MÉDIA ]]/3</f>
        <v>40000</v>
      </c>
      <c r="P6" s="19">
        <f>Tabela110[[#This Row],[MÉDIA/3]]*Tabela110[[#This Row],[QTD TURMA]]</f>
        <v>40000</v>
      </c>
      <c r="Q6" s="5"/>
    </row>
    <row r="7" spans="1:17" ht="40.5" customHeight="1" thickBot="1" x14ac:dyDescent="0.25">
      <c r="A7" s="4">
        <v>5</v>
      </c>
      <c r="B7" s="28" t="s">
        <v>20</v>
      </c>
      <c r="C7" s="4" t="s">
        <v>7</v>
      </c>
      <c r="D7" s="4" t="s">
        <v>8</v>
      </c>
      <c r="E7" s="4">
        <v>1</v>
      </c>
      <c r="F7" s="4">
        <v>30</v>
      </c>
      <c r="G7" s="4">
        <v>40</v>
      </c>
      <c r="H7" s="17">
        <v>39500</v>
      </c>
      <c r="I7" s="17">
        <f>Tabela110[[#This Row],[QTD TURMA]]*Tabela110[[#This Row],[VALOR POR TURMA]]</f>
        <v>39500</v>
      </c>
      <c r="J7" s="18">
        <v>35000</v>
      </c>
      <c r="K7" s="18">
        <f>Tabela110[[#This Row],[QTD TURMA]]*Tabela110[[#This Row],[VALOR POR TURMA 2]]</f>
        <v>35000</v>
      </c>
      <c r="L7" s="55">
        <v>45500</v>
      </c>
      <c r="M7" s="55">
        <f>Tabela110[[#This Row],[QTD TURMA]]*Tabela110[[#This Row],[VALOR TOTAL 3]]</f>
        <v>45500</v>
      </c>
      <c r="N7" s="49">
        <f>Tabela110[[#This Row],[VALOR POR TURMA]]+Tabela110[[#This Row],[VALOR POR TURMA 2]]+Tabela110[[#This Row],[VALOR TOTAL 3]]</f>
        <v>120000</v>
      </c>
      <c r="O7" s="25">
        <f>Tabela110[[#This Row],[VALOR TOTAL P/ MÉDIA ]]/3</f>
        <v>40000</v>
      </c>
      <c r="P7" s="19">
        <f>Tabela110[[#This Row],[MÉDIA/3]]*Tabela110[[#This Row],[QTD TURMA]]</f>
        <v>40000</v>
      </c>
      <c r="Q7" s="5"/>
    </row>
    <row r="8" spans="1:17" ht="40.5" customHeight="1" thickBot="1" x14ac:dyDescent="0.25">
      <c r="A8" s="4">
        <v>6</v>
      </c>
      <c r="B8" s="28" t="s">
        <v>21</v>
      </c>
      <c r="C8" s="4" t="s">
        <v>7</v>
      </c>
      <c r="D8" s="4" t="s">
        <v>8</v>
      </c>
      <c r="E8" s="4">
        <v>1</v>
      </c>
      <c r="F8" s="4">
        <v>30</v>
      </c>
      <c r="G8" s="4">
        <v>40</v>
      </c>
      <c r="H8" s="17">
        <v>39500</v>
      </c>
      <c r="I8" s="17">
        <f>Tabela110[[#This Row],[QTD TURMA]]*Tabela110[[#This Row],[VALOR POR TURMA]]</f>
        <v>39500</v>
      </c>
      <c r="J8" s="18">
        <v>35000</v>
      </c>
      <c r="K8" s="18">
        <f>Tabela110[[#This Row],[QTD TURMA]]*Tabela110[[#This Row],[VALOR POR TURMA 2]]</f>
        <v>35000</v>
      </c>
      <c r="L8" s="55">
        <v>45500</v>
      </c>
      <c r="M8" s="55">
        <f>Tabela110[[#This Row],[QTD TURMA]]*Tabela110[[#This Row],[VALOR TOTAL 3]]</f>
        <v>45500</v>
      </c>
      <c r="N8" s="49">
        <f>Tabela110[[#This Row],[VALOR POR TURMA]]+Tabela110[[#This Row],[VALOR POR TURMA 2]]+Tabela110[[#This Row],[VALOR TOTAL 3]]</f>
        <v>120000</v>
      </c>
      <c r="O8" s="25">
        <f>Tabela110[[#This Row],[VALOR TOTAL P/ MÉDIA ]]/3</f>
        <v>40000</v>
      </c>
      <c r="P8" s="19">
        <f>Tabela110[[#This Row],[MÉDIA/3]]*Tabela110[[#This Row],[QTD TURMA]]</f>
        <v>40000</v>
      </c>
      <c r="Q8" s="5"/>
    </row>
    <row r="9" spans="1:17" ht="40.5" customHeight="1" thickBot="1" x14ac:dyDescent="0.25">
      <c r="A9" s="4">
        <v>7</v>
      </c>
      <c r="B9" s="28" t="s">
        <v>22</v>
      </c>
      <c r="C9" s="4" t="s">
        <v>7</v>
      </c>
      <c r="D9" s="4" t="s">
        <v>8</v>
      </c>
      <c r="E9" s="4">
        <v>1</v>
      </c>
      <c r="F9" s="4">
        <v>30</v>
      </c>
      <c r="G9" s="4">
        <v>40</v>
      </c>
      <c r="H9" s="17">
        <v>39500</v>
      </c>
      <c r="I9" s="17">
        <f>Tabela110[[#This Row],[QTD TURMA]]*Tabela110[[#This Row],[VALOR POR TURMA]]</f>
        <v>39500</v>
      </c>
      <c r="J9" s="18">
        <v>35000</v>
      </c>
      <c r="K9" s="18">
        <f>Tabela110[[#This Row],[QTD TURMA]]*Tabela110[[#This Row],[VALOR POR TURMA 2]]</f>
        <v>35000</v>
      </c>
      <c r="L9" s="55">
        <v>45500</v>
      </c>
      <c r="M9" s="55">
        <f>Tabela110[[#This Row],[QTD TURMA]]*Tabela110[[#This Row],[VALOR TOTAL 3]]</f>
        <v>45500</v>
      </c>
      <c r="N9" s="49">
        <f>Tabela110[[#This Row],[VALOR POR TURMA]]+Tabela110[[#This Row],[VALOR POR TURMA 2]]+Tabela110[[#This Row],[VALOR TOTAL 3]]</f>
        <v>120000</v>
      </c>
      <c r="O9" s="25">
        <f>Tabela110[[#This Row],[VALOR TOTAL P/ MÉDIA ]]/3</f>
        <v>40000</v>
      </c>
      <c r="P9" s="19">
        <f>Tabela110[[#This Row],[MÉDIA/3]]*Tabela110[[#This Row],[QTD TURMA]]</f>
        <v>40000</v>
      </c>
      <c r="Q9" s="5"/>
    </row>
    <row r="10" spans="1:17" ht="40.5" customHeight="1" thickBot="1" x14ac:dyDescent="0.25">
      <c r="A10" s="4">
        <v>8</v>
      </c>
      <c r="B10" s="28" t="s">
        <v>23</v>
      </c>
      <c r="C10" s="4" t="s">
        <v>7</v>
      </c>
      <c r="D10" s="4" t="s">
        <v>8</v>
      </c>
      <c r="E10" s="4">
        <v>1</v>
      </c>
      <c r="F10" s="4">
        <v>30</v>
      </c>
      <c r="G10" s="4">
        <v>40</v>
      </c>
      <c r="H10" s="17">
        <v>39500</v>
      </c>
      <c r="I10" s="17">
        <f>Tabela110[[#This Row],[QTD TURMA]]*Tabela110[[#This Row],[VALOR POR TURMA]]</f>
        <v>39500</v>
      </c>
      <c r="J10" s="18">
        <v>35000</v>
      </c>
      <c r="K10" s="18">
        <f>Tabela110[[#This Row],[QTD TURMA]]*Tabela110[[#This Row],[VALOR POR TURMA 2]]</f>
        <v>35000</v>
      </c>
      <c r="L10" s="55">
        <v>45500</v>
      </c>
      <c r="M10" s="55">
        <f>Tabela110[[#This Row],[QTD TURMA]]*Tabela110[[#This Row],[VALOR TOTAL 3]]</f>
        <v>45500</v>
      </c>
      <c r="N10" s="49">
        <f>Tabela110[[#This Row],[VALOR POR TURMA]]+Tabela110[[#This Row],[VALOR POR TURMA 2]]+Tabela110[[#This Row],[VALOR TOTAL 3]]</f>
        <v>120000</v>
      </c>
      <c r="O10" s="25">
        <f>Tabela110[[#This Row],[VALOR TOTAL P/ MÉDIA ]]/3</f>
        <v>40000</v>
      </c>
      <c r="P10" s="19">
        <f>Tabela110[[#This Row],[MÉDIA/3]]*Tabela110[[#This Row],[QTD TURMA]]</f>
        <v>40000</v>
      </c>
      <c r="Q10" s="5"/>
    </row>
    <row r="11" spans="1:17" ht="40.5" customHeight="1" thickBot="1" x14ac:dyDescent="0.25">
      <c r="A11" s="4">
        <v>9</v>
      </c>
      <c r="B11" s="28" t="s">
        <v>24</v>
      </c>
      <c r="C11" s="4" t="s">
        <v>7</v>
      </c>
      <c r="D11" s="4" t="s">
        <v>8</v>
      </c>
      <c r="E11" s="4">
        <v>1</v>
      </c>
      <c r="F11" s="4">
        <v>30</v>
      </c>
      <c r="G11" s="4">
        <v>40</v>
      </c>
      <c r="H11" s="17">
        <v>39500</v>
      </c>
      <c r="I11" s="17">
        <f>Tabela110[[#This Row],[QTD TURMA]]*Tabela110[[#This Row],[VALOR POR TURMA]]</f>
        <v>39500</v>
      </c>
      <c r="J11" s="18">
        <v>35000</v>
      </c>
      <c r="K11" s="18">
        <f>Tabela110[[#This Row],[QTD TURMA]]*Tabela110[[#This Row],[VALOR POR TURMA 2]]</f>
        <v>35000</v>
      </c>
      <c r="L11" s="55">
        <v>45500</v>
      </c>
      <c r="M11" s="55">
        <f>Tabela110[[#This Row],[QTD TURMA]]*Tabela110[[#This Row],[VALOR TOTAL 3]]</f>
        <v>45500</v>
      </c>
      <c r="N11" s="49">
        <f>Tabela110[[#This Row],[VALOR POR TURMA]]+Tabela110[[#This Row],[VALOR POR TURMA 2]]+Tabela110[[#This Row],[VALOR TOTAL 3]]</f>
        <v>120000</v>
      </c>
      <c r="O11" s="25">
        <f>Tabela110[[#This Row],[VALOR TOTAL P/ MÉDIA ]]/3</f>
        <v>40000</v>
      </c>
      <c r="P11" s="19">
        <f>Tabela110[[#This Row],[MÉDIA/3]]*Tabela110[[#This Row],[QTD TURMA]]</f>
        <v>40000</v>
      </c>
      <c r="Q11" s="5"/>
    </row>
    <row r="12" spans="1:17" ht="40.5" customHeight="1" thickBot="1" x14ac:dyDescent="0.25">
      <c r="A12" s="4">
        <v>10</v>
      </c>
      <c r="B12" s="28" t="s">
        <v>25</v>
      </c>
      <c r="C12" s="4" t="s">
        <v>7</v>
      </c>
      <c r="D12" s="4" t="s">
        <v>8</v>
      </c>
      <c r="E12" s="4">
        <v>1</v>
      </c>
      <c r="F12" s="4">
        <v>30</v>
      </c>
      <c r="G12" s="4">
        <v>40</v>
      </c>
      <c r="H12" s="17">
        <v>39500</v>
      </c>
      <c r="I12" s="17">
        <f>Tabela110[[#This Row],[QTD TURMA]]*Tabela110[[#This Row],[VALOR POR TURMA]]</f>
        <v>39500</v>
      </c>
      <c r="J12" s="18">
        <v>35000</v>
      </c>
      <c r="K12" s="18">
        <f>Tabela110[[#This Row],[QTD TURMA]]*Tabela110[[#This Row],[VALOR POR TURMA 2]]</f>
        <v>35000</v>
      </c>
      <c r="L12" s="55">
        <v>45500</v>
      </c>
      <c r="M12" s="55">
        <f>Tabela110[[#This Row],[QTD TURMA]]*Tabela110[[#This Row],[VALOR TOTAL 3]]</f>
        <v>45500</v>
      </c>
      <c r="N12" s="49">
        <f>Tabela110[[#This Row],[VALOR POR TURMA]]+Tabela110[[#This Row],[VALOR POR TURMA 2]]+Tabela110[[#This Row],[VALOR TOTAL 3]]</f>
        <v>120000</v>
      </c>
      <c r="O12" s="25">
        <f>Tabela110[[#This Row],[VALOR TOTAL P/ MÉDIA ]]/3</f>
        <v>40000</v>
      </c>
      <c r="P12" s="19">
        <f>Tabela110[[#This Row],[MÉDIA/3]]*Tabela110[[#This Row],[QTD TURMA]]</f>
        <v>40000</v>
      </c>
      <c r="Q12" s="5"/>
    </row>
    <row r="13" spans="1:17" ht="40.5" customHeight="1" thickBot="1" x14ac:dyDescent="0.25">
      <c r="A13" s="4">
        <v>11</v>
      </c>
      <c r="B13" s="28" t="s">
        <v>26</v>
      </c>
      <c r="C13" s="4" t="s">
        <v>7</v>
      </c>
      <c r="D13" s="4" t="s">
        <v>8</v>
      </c>
      <c r="E13" s="4">
        <v>1</v>
      </c>
      <c r="F13" s="4">
        <v>30</v>
      </c>
      <c r="G13" s="4">
        <v>40</v>
      </c>
      <c r="H13" s="17">
        <v>39500</v>
      </c>
      <c r="I13" s="17">
        <f>Tabela110[[#This Row],[QTD TURMA]]*Tabela110[[#This Row],[VALOR POR TURMA]]</f>
        <v>39500</v>
      </c>
      <c r="J13" s="18">
        <v>35000</v>
      </c>
      <c r="K13" s="18">
        <f>Tabela110[[#This Row],[QTD TURMA]]*Tabela110[[#This Row],[VALOR POR TURMA 2]]</f>
        <v>35000</v>
      </c>
      <c r="L13" s="55">
        <v>45500</v>
      </c>
      <c r="M13" s="55">
        <f>Tabela110[[#This Row],[QTD TURMA]]*Tabela110[[#This Row],[VALOR TOTAL 3]]</f>
        <v>45500</v>
      </c>
      <c r="N13" s="49">
        <f>Tabela110[[#This Row],[VALOR POR TURMA]]+Tabela110[[#This Row],[VALOR POR TURMA 2]]+Tabela110[[#This Row],[VALOR TOTAL 3]]</f>
        <v>120000</v>
      </c>
      <c r="O13" s="25">
        <f>Tabela110[[#This Row],[VALOR TOTAL P/ MÉDIA ]]/3</f>
        <v>40000</v>
      </c>
      <c r="P13" s="19">
        <f>Tabela110[[#This Row],[MÉDIA/3]]*Tabela110[[#This Row],[QTD TURMA]]</f>
        <v>40000</v>
      </c>
      <c r="Q13" s="5"/>
    </row>
    <row r="14" spans="1:17" ht="40.5" customHeight="1" thickBot="1" x14ac:dyDescent="0.25">
      <c r="A14" s="6">
        <v>12</v>
      </c>
      <c r="B14" s="28" t="s">
        <v>85</v>
      </c>
      <c r="C14" s="4" t="s">
        <v>7</v>
      </c>
      <c r="D14" s="4" t="s">
        <v>8</v>
      </c>
      <c r="E14" s="4">
        <v>1</v>
      </c>
      <c r="F14" s="4">
        <v>30</v>
      </c>
      <c r="G14" s="4">
        <v>40</v>
      </c>
      <c r="H14" s="17">
        <v>39500</v>
      </c>
      <c r="I14" s="17">
        <f>Tabela110[[#This Row],[QTD TURMA]]*Tabela110[[#This Row],[VALOR POR TURMA]]</f>
        <v>39500</v>
      </c>
      <c r="J14" s="18">
        <v>35000</v>
      </c>
      <c r="K14" s="18">
        <f>Tabela110[[#This Row],[QTD TURMA]]*Tabela110[[#This Row],[VALOR POR TURMA 2]]</f>
        <v>35000</v>
      </c>
      <c r="L14" s="55">
        <v>45500</v>
      </c>
      <c r="M14" s="55">
        <f>Tabela110[[#This Row],[QTD TURMA]]*Tabela110[[#This Row],[VALOR TOTAL 3]]</f>
        <v>45500</v>
      </c>
      <c r="N14" s="49">
        <f>Tabela110[[#This Row],[VALOR POR TURMA]]+Tabela110[[#This Row],[VALOR POR TURMA 2]]+Tabela110[[#This Row],[VALOR TOTAL 3]]</f>
        <v>120000</v>
      </c>
      <c r="O14" s="25">
        <f>Tabela110[[#This Row],[VALOR TOTAL P/ MÉDIA ]]/3</f>
        <v>40000</v>
      </c>
      <c r="P14" s="19">
        <f>Tabela110[[#This Row],[MÉDIA/3]]*Tabela110[[#This Row],[QTD TURMA]]</f>
        <v>40000</v>
      </c>
      <c r="Q14" s="5"/>
    </row>
    <row r="15" spans="1:17" ht="40.5" customHeight="1" thickBot="1" x14ac:dyDescent="0.25">
      <c r="A15" s="7">
        <v>13</v>
      </c>
      <c r="B15" s="28" t="s">
        <v>27</v>
      </c>
      <c r="C15" s="4" t="s">
        <v>7</v>
      </c>
      <c r="D15" s="4" t="s">
        <v>8</v>
      </c>
      <c r="E15" s="8">
        <v>1</v>
      </c>
      <c r="F15" s="4">
        <v>30</v>
      </c>
      <c r="G15" s="4">
        <v>40</v>
      </c>
      <c r="H15" s="17">
        <v>39500</v>
      </c>
      <c r="I15" s="17">
        <f>Tabela110[[#This Row],[QTD TURMA]]*Tabela110[[#This Row],[VALOR POR TURMA]]</f>
        <v>39500</v>
      </c>
      <c r="J15" s="18">
        <v>35000</v>
      </c>
      <c r="K15" s="18">
        <f>Tabela110[[#This Row],[QTD TURMA]]*Tabela110[[#This Row],[VALOR POR TURMA 2]]</f>
        <v>35000</v>
      </c>
      <c r="L15" s="55">
        <v>45500</v>
      </c>
      <c r="M15" s="55">
        <f>Tabela110[[#This Row],[QTD TURMA]]*Tabela110[[#This Row],[VALOR TOTAL 3]]</f>
        <v>45500</v>
      </c>
      <c r="N15" s="50">
        <f>Tabela110[[#This Row],[VALOR POR TURMA]]+Tabela110[[#This Row],[VALOR POR TURMA 2]]+Tabela110[[#This Row],[VALOR TOTAL 3]]</f>
        <v>120000</v>
      </c>
      <c r="O15" s="46">
        <f>Tabela110[[#This Row],[VALOR TOTAL P/ MÉDIA ]]/3</f>
        <v>40000</v>
      </c>
      <c r="P15" s="19">
        <f>Tabela110[[#This Row],[MÉDIA/3]]*Tabela110[[#This Row],[QTD TURMA]]</f>
        <v>40000</v>
      </c>
      <c r="Q15" s="5"/>
    </row>
    <row r="16" spans="1:17" ht="40.5" customHeight="1" thickBot="1" x14ac:dyDescent="0.25">
      <c r="A16" s="7">
        <v>14</v>
      </c>
      <c r="B16" s="28" t="s">
        <v>28</v>
      </c>
      <c r="C16" s="4" t="s">
        <v>7</v>
      </c>
      <c r="D16" s="4" t="s">
        <v>8</v>
      </c>
      <c r="E16" s="8">
        <v>1</v>
      </c>
      <c r="F16" s="4">
        <v>30</v>
      </c>
      <c r="G16" s="4">
        <v>40</v>
      </c>
      <c r="H16" s="17">
        <v>39500</v>
      </c>
      <c r="I16" s="17">
        <f>Tabela110[[#This Row],[QTD TURMA]]*Tabela110[[#This Row],[VALOR POR TURMA]]</f>
        <v>39500</v>
      </c>
      <c r="J16" s="18">
        <v>35000</v>
      </c>
      <c r="K16" s="18">
        <f>Tabela110[[#This Row],[QTD TURMA]]*Tabela110[[#This Row],[VALOR POR TURMA 2]]</f>
        <v>35000</v>
      </c>
      <c r="L16" s="55">
        <v>45500</v>
      </c>
      <c r="M16" s="55">
        <f>Tabela110[[#This Row],[QTD TURMA]]*Tabela110[[#This Row],[VALOR TOTAL 3]]</f>
        <v>45500</v>
      </c>
      <c r="N16" s="51">
        <f>Tabela110[[#This Row],[VALOR POR TURMA]]+Tabela110[[#This Row],[VALOR POR TURMA 2]]+Tabela110[[#This Row],[VALOR TOTAL 3]]</f>
        <v>120000</v>
      </c>
      <c r="O16" s="47">
        <f>Tabela110[[#This Row],[VALOR TOTAL P/ MÉDIA ]]/3</f>
        <v>40000</v>
      </c>
      <c r="P16" s="19">
        <f>Tabela110[[#This Row],[MÉDIA/3]]*Tabela110[[#This Row],[QTD TURMA]]</f>
        <v>40000</v>
      </c>
      <c r="Q16" s="5"/>
    </row>
    <row r="17" spans="1:17" ht="40.5" customHeight="1" thickBot="1" x14ac:dyDescent="0.25">
      <c r="A17" s="9">
        <v>15</v>
      </c>
      <c r="B17" s="28" t="s">
        <v>29</v>
      </c>
      <c r="C17" s="4" t="s">
        <v>7</v>
      </c>
      <c r="D17" s="4" t="s">
        <v>8</v>
      </c>
      <c r="E17" s="8">
        <v>2</v>
      </c>
      <c r="F17" s="4">
        <v>30</v>
      </c>
      <c r="G17" s="4">
        <v>40</v>
      </c>
      <c r="H17" s="17">
        <v>39500</v>
      </c>
      <c r="I17" s="17">
        <f>Tabela110[[#This Row],[QTD TURMA]]*Tabela110[[#This Row],[VALOR POR TURMA]]</f>
        <v>79000</v>
      </c>
      <c r="J17" s="18">
        <v>35000</v>
      </c>
      <c r="K17" s="18">
        <f>Tabela110[[#This Row],[QTD TURMA]]*Tabela110[[#This Row],[VALOR POR TURMA 2]]</f>
        <v>70000</v>
      </c>
      <c r="L17" s="55">
        <v>45500</v>
      </c>
      <c r="M17" s="55">
        <f>Tabela110[[#This Row],[QTD TURMA]]*Tabela110[[#This Row],[VALOR TOTAL 3]]</f>
        <v>91000</v>
      </c>
      <c r="N17" s="51">
        <f>Tabela110[[#This Row],[VALOR POR TURMA]]+Tabela110[[#This Row],[VALOR POR TURMA 2]]+Tabela110[[#This Row],[VALOR TOTAL 3]]</f>
        <v>120000</v>
      </c>
      <c r="O17" s="47">
        <f>Tabela110[[#This Row],[VALOR TOTAL P/ MÉDIA ]]/3</f>
        <v>40000</v>
      </c>
      <c r="P17" s="19">
        <f>Tabela110[[#This Row],[MÉDIA/3]]*Tabela110[[#This Row],[QTD TURMA]]</f>
        <v>80000</v>
      </c>
      <c r="Q17" s="5"/>
    </row>
    <row r="18" spans="1:17" ht="43.5" customHeight="1" thickBot="1" x14ac:dyDescent="0.25">
      <c r="A18" s="7">
        <v>16</v>
      </c>
      <c r="B18" s="28" t="s">
        <v>30</v>
      </c>
      <c r="C18" s="4" t="s">
        <v>7</v>
      </c>
      <c r="D18" s="4" t="s">
        <v>8</v>
      </c>
      <c r="E18" s="8">
        <v>1</v>
      </c>
      <c r="F18" s="4">
        <v>30</v>
      </c>
      <c r="G18" s="4">
        <v>40</v>
      </c>
      <c r="H18" s="17">
        <v>39500</v>
      </c>
      <c r="I18" s="17">
        <f>Tabela110[[#This Row],[QTD TURMA]]*Tabela110[[#This Row],[VALOR POR TURMA]]</f>
        <v>39500</v>
      </c>
      <c r="J18" s="18">
        <v>35000</v>
      </c>
      <c r="K18" s="18">
        <f>Tabela110[[#This Row],[QTD TURMA]]*Tabela110[[#This Row],[VALOR POR TURMA 2]]</f>
        <v>35000</v>
      </c>
      <c r="L18" s="55">
        <v>45500</v>
      </c>
      <c r="M18" s="55">
        <f>Tabela110[[#This Row],[QTD TURMA]]*Tabela110[[#This Row],[VALOR TOTAL 3]]</f>
        <v>45500</v>
      </c>
      <c r="N18" s="51">
        <f>Tabela110[[#This Row],[VALOR POR TURMA]]+Tabela110[[#This Row],[VALOR POR TURMA 2]]+Tabela110[[#This Row],[VALOR TOTAL 3]]</f>
        <v>120000</v>
      </c>
      <c r="O18" s="47">
        <f>Tabela110[[#This Row],[VALOR TOTAL P/ MÉDIA ]]/3</f>
        <v>40000</v>
      </c>
      <c r="P18" s="19">
        <f>Tabela110[[#This Row],[MÉDIA/3]]*Tabela110[[#This Row],[QTD TURMA]]</f>
        <v>40000</v>
      </c>
    </row>
    <row r="19" spans="1:17" ht="43.5" customHeight="1" thickBot="1" x14ac:dyDescent="0.25">
      <c r="A19" s="7">
        <v>17</v>
      </c>
      <c r="B19" s="28" t="s">
        <v>31</v>
      </c>
      <c r="C19" s="4" t="s">
        <v>7</v>
      </c>
      <c r="D19" s="4" t="s">
        <v>8</v>
      </c>
      <c r="E19" s="4">
        <v>10</v>
      </c>
      <c r="F19" s="4">
        <v>30</v>
      </c>
      <c r="G19" s="4">
        <v>40</v>
      </c>
      <c r="H19" s="17">
        <v>39500</v>
      </c>
      <c r="I19" s="17">
        <f>Tabela110[[#This Row],[QTD TURMA]]*Tabela110[[#This Row],[VALOR POR TURMA]]</f>
        <v>395000</v>
      </c>
      <c r="J19" s="18">
        <v>35000</v>
      </c>
      <c r="K19" s="18">
        <f>Tabela110[[#This Row],[QTD TURMA]]*Tabela110[[#This Row],[VALOR POR TURMA 2]]</f>
        <v>350000</v>
      </c>
      <c r="L19" s="55">
        <v>45500</v>
      </c>
      <c r="M19" s="55">
        <f>Tabela110[[#This Row],[QTD TURMA]]*Tabela110[[#This Row],[VALOR TOTAL 3]]</f>
        <v>455000</v>
      </c>
      <c r="N19" s="51">
        <f>Tabela110[[#This Row],[VALOR POR TURMA]]+Tabela110[[#This Row],[VALOR POR TURMA 2]]+Tabela110[[#This Row],[VALOR TOTAL 3]]</f>
        <v>120000</v>
      </c>
      <c r="O19" s="47">
        <f>Tabela110[[#This Row],[VALOR TOTAL P/ MÉDIA ]]/3</f>
        <v>40000</v>
      </c>
      <c r="P19" s="57">
        <f>Tabela110[[#This Row],[MÉDIA/3]]*Tabela110[[#This Row],[QTD TURMA]]</f>
        <v>400000</v>
      </c>
    </row>
    <row r="20" spans="1:17" ht="43.5" customHeight="1" thickBot="1" x14ac:dyDescent="0.25">
      <c r="A20" s="7">
        <v>18</v>
      </c>
      <c r="B20" s="28" t="s">
        <v>86</v>
      </c>
      <c r="C20" s="4" t="s">
        <v>7</v>
      </c>
      <c r="D20" s="4" t="s">
        <v>8</v>
      </c>
      <c r="E20" s="4">
        <v>2</v>
      </c>
      <c r="F20" s="4">
        <v>30</v>
      </c>
      <c r="G20" s="4">
        <v>40</v>
      </c>
      <c r="H20" s="17">
        <v>39500</v>
      </c>
      <c r="I20" s="17">
        <f>Tabela110[[#This Row],[QTD TURMA]]*Tabela110[[#This Row],[VALOR POR TURMA]]</f>
        <v>79000</v>
      </c>
      <c r="J20" s="18">
        <v>35000</v>
      </c>
      <c r="K20" s="18">
        <f>Tabela110[[#This Row],[QTD TURMA]]*Tabela110[[#This Row],[VALOR POR TURMA 2]]</f>
        <v>70000</v>
      </c>
      <c r="L20" s="55">
        <v>45500</v>
      </c>
      <c r="M20" s="55">
        <f>Tabela110[[#This Row],[QTD TURMA]]*Tabela110[[#This Row],[VALOR TOTAL 3]]</f>
        <v>91000</v>
      </c>
      <c r="N20" s="51">
        <f>Tabela110[[#This Row],[VALOR POR TURMA]]+Tabela110[[#This Row],[VALOR POR TURMA 2]]+Tabela110[[#This Row],[VALOR TOTAL 3]]</f>
        <v>120000</v>
      </c>
      <c r="O20" s="47">
        <f>Tabela110[[#This Row],[VALOR TOTAL P/ MÉDIA ]]/3</f>
        <v>40000</v>
      </c>
      <c r="P20" s="57">
        <f>Tabela110[[#This Row],[MÉDIA/3]]*Tabela110[[#This Row],[QTD TURMA]]</f>
        <v>80000</v>
      </c>
    </row>
    <row r="21" spans="1:17" x14ac:dyDescent="0.2">
      <c r="A21" s="20"/>
      <c r="B21" s="21"/>
      <c r="C21" s="20"/>
      <c r="D21" s="8"/>
      <c r="E21" s="8"/>
      <c r="F21" s="8"/>
      <c r="G21" s="8"/>
      <c r="H21" s="22"/>
      <c r="I21" s="22">
        <f>SUBTOTAL(109,Tabela110[[VALOR TOTAL ]])</f>
        <v>1145500</v>
      </c>
      <c r="J21" s="23"/>
      <c r="K21" s="23">
        <f>SUBTOTAL(109,Tabela110[VALOR TOTAL 2])</f>
        <v>1015000</v>
      </c>
      <c r="L21" s="56"/>
      <c r="M21" s="56">
        <f>SUBTOTAL(109,Tabela110[VALOR TOTAL 32])</f>
        <v>1319500</v>
      </c>
      <c r="N21" s="24"/>
      <c r="O21" s="24"/>
      <c r="P21" s="24">
        <f>SUBTOTAL(109,Tabela110[[MÉDIA  POR TURMA ]])</f>
        <v>1160000</v>
      </c>
    </row>
  </sheetData>
  <phoneticPr fontId="16" type="noConversion"/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64285-A7B0-45F1-A695-3AA6013FAD47}">
  <sheetPr>
    <tabColor rgb="FFFF0000"/>
  </sheetPr>
  <dimension ref="A1:D50"/>
  <sheetViews>
    <sheetView topLeftCell="A13" zoomScale="20" zoomScaleNormal="20" workbookViewId="0">
      <selection activeCell="D5" sqref="D5"/>
    </sheetView>
  </sheetViews>
  <sheetFormatPr defaultRowHeight="15.75" x14ac:dyDescent="0.25"/>
  <cols>
    <col min="1" max="1" width="26.375" customWidth="1"/>
    <col min="2" max="2" width="132" style="39" customWidth="1"/>
    <col min="3" max="3" width="94.5" customWidth="1"/>
    <col min="4" max="4" width="183.875" style="40" bestFit="1" customWidth="1"/>
    <col min="254" max="254" width="16.375" bestFit="1" customWidth="1"/>
    <col min="255" max="255" width="187" customWidth="1"/>
    <col min="256" max="256" width="101.375" customWidth="1"/>
    <col min="257" max="257" width="65.75" bestFit="1" customWidth="1"/>
    <col min="258" max="258" width="90.125" bestFit="1" customWidth="1"/>
    <col min="259" max="259" width="90.125" customWidth="1"/>
    <col min="260" max="260" width="112.625" customWidth="1"/>
    <col min="510" max="510" width="16.375" bestFit="1" customWidth="1"/>
    <col min="511" max="511" width="187" customWidth="1"/>
    <col min="512" max="512" width="101.375" customWidth="1"/>
    <col min="513" max="513" width="65.75" bestFit="1" customWidth="1"/>
    <col min="514" max="514" width="90.125" bestFit="1" customWidth="1"/>
    <col min="515" max="515" width="90.125" customWidth="1"/>
    <col min="516" max="516" width="112.625" customWidth="1"/>
    <col min="766" max="766" width="16.375" bestFit="1" customWidth="1"/>
    <col min="767" max="767" width="187" customWidth="1"/>
    <col min="768" max="768" width="101.375" customWidth="1"/>
    <col min="769" max="769" width="65.75" bestFit="1" customWidth="1"/>
    <col min="770" max="770" width="90.125" bestFit="1" customWidth="1"/>
    <col min="771" max="771" width="90.125" customWidth="1"/>
    <col min="772" max="772" width="112.625" customWidth="1"/>
    <col min="1022" max="1022" width="16.375" bestFit="1" customWidth="1"/>
    <col min="1023" max="1023" width="187" customWidth="1"/>
    <col min="1024" max="1024" width="101.375" customWidth="1"/>
    <col min="1025" max="1025" width="65.75" bestFit="1" customWidth="1"/>
    <col min="1026" max="1026" width="90.125" bestFit="1" customWidth="1"/>
    <col min="1027" max="1027" width="90.125" customWidth="1"/>
    <col min="1028" max="1028" width="112.625" customWidth="1"/>
    <col min="1278" max="1278" width="16.375" bestFit="1" customWidth="1"/>
    <col min="1279" max="1279" width="187" customWidth="1"/>
    <col min="1280" max="1280" width="101.375" customWidth="1"/>
    <col min="1281" max="1281" width="65.75" bestFit="1" customWidth="1"/>
    <col min="1282" max="1282" width="90.125" bestFit="1" customWidth="1"/>
    <col min="1283" max="1283" width="90.125" customWidth="1"/>
    <col min="1284" max="1284" width="112.625" customWidth="1"/>
    <col min="1534" max="1534" width="16.375" bestFit="1" customWidth="1"/>
    <col min="1535" max="1535" width="187" customWidth="1"/>
    <col min="1536" max="1536" width="101.375" customWidth="1"/>
    <col min="1537" max="1537" width="65.75" bestFit="1" customWidth="1"/>
    <col min="1538" max="1538" width="90.125" bestFit="1" customWidth="1"/>
    <col min="1539" max="1539" width="90.125" customWidth="1"/>
    <col min="1540" max="1540" width="112.625" customWidth="1"/>
    <col min="1790" max="1790" width="16.375" bestFit="1" customWidth="1"/>
    <col min="1791" max="1791" width="187" customWidth="1"/>
    <col min="1792" max="1792" width="101.375" customWidth="1"/>
    <col min="1793" max="1793" width="65.75" bestFit="1" customWidth="1"/>
    <col min="1794" max="1794" width="90.125" bestFit="1" customWidth="1"/>
    <col min="1795" max="1795" width="90.125" customWidth="1"/>
    <col min="1796" max="1796" width="112.625" customWidth="1"/>
    <col min="2046" max="2046" width="16.375" bestFit="1" customWidth="1"/>
    <col min="2047" max="2047" width="187" customWidth="1"/>
    <col min="2048" max="2048" width="101.375" customWidth="1"/>
    <col min="2049" max="2049" width="65.75" bestFit="1" customWidth="1"/>
    <col min="2050" max="2050" width="90.125" bestFit="1" customWidth="1"/>
    <col min="2051" max="2051" width="90.125" customWidth="1"/>
    <col min="2052" max="2052" width="112.625" customWidth="1"/>
    <col min="2302" max="2302" width="16.375" bestFit="1" customWidth="1"/>
    <col min="2303" max="2303" width="187" customWidth="1"/>
    <col min="2304" max="2304" width="101.375" customWidth="1"/>
    <col min="2305" max="2305" width="65.75" bestFit="1" customWidth="1"/>
    <col min="2306" max="2306" width="90.125" bestFit="1" customWidth="1"/>
    <col min="2307" max="2307" width="90.125" customWidth="1"/>
    <col min="2308" max="2308" width="112.625" customWidth="1"/>
    <col min="2558" max="2558" width="16.375" bestFit="1" customWidth="1"/>
    <col min="2559" max="2559" width="187" customWidth="1"/>
    <col min="2560" max="2560" width="101.375" customWidth="1"/>
    <col min="2561" max="2561" width="65.75" bestFit="1" customWidth="1"/>
    <col min="2562" max="2562" width="90.125" bestFit="1" customWidth="1"/>
    <col min="2563" max="2563" width="90.125" customWidth="1"/>
    <col min="2564" max="2564" width="112.625" customWidth="1"/>
    <col min="2814" max="2814" width="16.375" bestFit="1" customWidth="1"/>
    <col min="2815" max="2815" width="187" customWidth="1"/>
    <col min="2816" max="2816" width="101.375" customWidth="1"/>
    <col min="2817" max="2817" width="65.75" bestFit="1" customWidth="1"/>
    <col min="2818" max="2818" width="90.125" bestFit="1" customWidth="1"/>
    <col min="2819" max="2819" width="90.125" customWidth="1"/>
    <col min="2820" max="2820" width="112.625" customWidth="1"/>
    <col min="3070" max="3070" width="16.375" bestFit="1" customWidth="1"/>
    <col min="3071" max="3071" width="187" customWidth="1"/>
    <col min="3072" max="3072" width="101.375" customWidth="1"/>
    <col min="3073" max="3073" width="65.75" bestFit="1" customWidth="1"/>
    <col min="3074" max="3074" width="90.125" bestFit="1" customWidth="1"/>
    <col min="3075" max="3075" width="90.125" customWidth="1"/>
    <col min="3076" max="3076" width="112.625" customWidth="1"/>
    <col min="3326" max="3326" width="16.375" bestFit="1" customWidth="1"/>
    <col min="3327" max="3327" width="187" customWidth="1"/>
    <col min="3328" max="3328" width="101.375" customWidth="1"/>
    <col min="3329" max="3329" width="65.75" bestFit="1" customWidth="1"/>
    <col min="3330" max="3330" width="90.125" bestFit="1" customWidth="1"/>
    <col min="3331" max="3331" width="90.125" customWidth="1"/>
    <col min="3332" max="3332" width="112.625" customWidth="1"/>
    <col min="3582" max="3582" width="16.375" bestFit="1" customWidth="1"/>
    <col min="3583" max="3583" width="187" customWidth="1"/>
    <col min="3584" max="3584" width="101.375" customWidth="1"/>
    <col min="3585" max="3585" width="65.75" bestFit="1" customWidth="1"/>
    <col min="3586" max="3586" width="90.125" bestFit="1" customWidth="1"/>
    <col min="3587" max="3587" width="90.125" customWidth="1"/>
    <col min="3588" max="3588" width="112.625" customWidth="1"/>
    <col min="3838" max="3838" width="16.375" bestFit="1" customWidth="1"/>
    <col min="3839" max="3839" width="187" customWidth="1"/>
    <col min="3840" max="3840" width="101.375" customWidth="1"/>
    <col min="3841" max="3841" width="65.75" bestFit="1" customWidth="1"/>
    <col min="3842" max="3842" width="90.125" bestFit="1" customWidth="1"/>
    <col min="3843" max="3843" width="90.125" customWidth="1"/>
    <col min="3844" max="3844" width="112.625" customWidth="1"/>
    <col min="4094" max="4094" width="16.375" bestFit="1" customWidth="1"/>
    <col min="4095" max="4095" width="187" customWidth="1"/>
    <col min="4096" max="4096" width="101.375" customWidth="1"/>
    <col min="4097" max="4097" width="65.75" bestFit="1" customWidth="1"/>
    <col min="4098" max="4098" width="90.125" bestFit="1" customWidth="1"/>
    <col min="4099" max="4099" width="90.125" customWidth="1"/>
    <col min="4100" max="4100" width="112.625" customWidth="1"/>
    <col min="4350" max="4350" width="16.375" bestFit="1" customWidth="1"/>
    <col min="4351" max="4351" width="187" customWidth="1"/>
    <col min="4352" max="4352" width="101.375" customWidth="1"/>
    <col min="4353" max="4353" width="65.75" bestFit="1" customWidth="1"/>
    <col min="4354" max="4354" width="90.125" bestFit="1" customWidth="1"/>
    <col min="4355" max="4355" width="90.125" customWidth="1"/>
    <col min="4356" max="4356" width="112.625" customWidth="1"/>
    <col min="4606" max="4606" width="16.375" bestFit="1" customWidth="1"/>
    <col min="4607" max="4607" width="187" customWidth="1"/>
    <col min="4608" max="4608" width="101.375" customWidth="1"/>
    <col min="4609" max="4609" width="65.75" bestFit="1" customWidth="1"/>
    <col min="4610" max="4610" width="90.125" bestFit="1" customWidth="1"/>
    <col min="4611" max="4611" width="90.125" customWidth="1"/>
    <col min="4612" max="4612" width="112.625" customWidth="1"/>
    <col min="4862" max="4862" width="16.375" bestFit="1" customWidth="1"/>
    <col min="4863" max="4863" width="187" customWidth="1"/>
    <col min="4864" max="4864" width="101.375" customWidth="1"/>
    <col min="4865" max="4865" width="65.75" bestFit="1" customWidth="1"/>
    <col min="4866" max="4866" width="90.125" bestFit="1" customWidth="1"/>
    <col min="4867" max="4867" width="90.125" customWidth="1"/>
    <col min="4868" max="4868" width="112.625" customWidth="1"/>
    <col min="5118" max="5118" width="16.375" bestFit="1" customWidth="1"/>
    <col min="5119" max="5119" width="187" customWidth="1"/>
    <col min="5120" max="5120" width="101.375" customWidth="1"/>
    <col min="5121" max="5121" width="65.75" bestFit="1" customWidth="1"/>
    <col min="5122" max="5122" width="90.125" bestFit="1" customWidth="1"/>
    <col min="5123" max="5123" width="90.125" customWidth="1"/>
    <col min="5124" max="5124" width="112.625" customWidth="1"/>
    <col min="5374" max="5374" width="16.375" bestFit="1" customWidth="1"/>
    <col min="5375" max="5375" width="187" customWidth="1"/>
    <col min="5376" max="5376" width="101.375" customWidth="1"/>
    <col min="5377" max="5377" width="65.75" bestFit="1" customWidth="1"/>
    <col min="5378" max="5378" width="90.125" bestFit="1" customWidth="1"/>
    <col min="5379" max="5379" width="90.125" customWidth="1"/>
    <col min="5380" max="5380" width="112.625" customWidth="1"/>
    <col min="5630" max="5630" width="16.375" bestFit="1" customWidth="1"/>
    <col min="5631" max="5631" width="187" customWidth="1"/>
    <col min="5632" max="5632" width="101.375" customWidth="1"/>
    <col min="5633" max="5633" width="65.75" bestFit="1" customWidth="1"/>
    <col min="5634" max="5634" width="90.125" bestFit="1" customWidth="1"/>
    <col min="5635" max="5635" width="90.125" customWidth="1"/>
    <col min="5636" max="5636" width="112.625" customWidth="1"/>
    <col min="5886" max="5886" width="16.375" bestFit="1" customWidth="1"/>
    <col min="5887" max="5887" width="187" customWidth="1"/>
    <col min="5888" max="5888" width="101.375" customWidth="1"/>
    <col min="5889" max="5889" width="65.75" bestFit="1" customWidth="1"/>
    <col min="5890" max="5890" width="90.125" bestFit="1" customWidth="1"/>
    <col min="5891" max="5891" width="90.125" customWidth="1"/>
    <col min="5892" max="5892" width="112.625" customWidth="1"/>
    <col min="6142" max="6142" width="16.375" bestFit="1" customWidth="1"/>
    <col min="6143" max="6143" width="187" customWidth="1"/>
    <col min="6144" max="6144" width="101.375" customWidth="1"/>
    <col min="6145" max="6145" width="65.75" bestFit="1" customWidth="1"/>
    <col min="6146" max="6146" width="90.125" bestFit="1" customWidth="1"/>
    <col min="6147" max="6147" width="90.125" customWidth="1"/>
    <col min="6148" max="6148" width="112.625" customWidth="1"/>
    <col min="6398" max="6398" width="16.375" bestFit="1" customWidth="1"/>
    <col min="6399" max="6399" width="187" customWidth="1"/>
    <col min="6400" max="6400" width="101.375" customWidth="1"/>
    <col min="6401" max="6401" width="65.75" bestFit="1" customWidth="1"/>
    <col min="6402" max="6402" width="90.125" bestFit="1" customWidth="1"/>
    <col min="6403" max="6403" width="90.125" customWidth="1"/>
    <col min="6404" max="6404" width="112.625" customWidth="1"/>
    <col min="6654" max="6654" width="16.375" bestFit="1" customWidth="1"/>
    <col min="6655" max="6655" width="187" customWidth="1"/>
    <col min="6656" max="6656" width="101.375" customWidth="1"/>
    <col min="6657" max="6657" width="65.75" bestFit="1" customWidth="1"/>
    <col min="6658" max="6658" width="90.125" bestFit="1" customWidth="1"/>
    <col min="6659" max="6659" width="90.125" customWidth="1"/>
    <col min="6660" max="6660" width="112.625" customWidth="1"/>
    <col min="6910" max="6910" width="16.375" bestFit="1" customWidth="1"/>
    <col min="6911" max="6911" width="187" customWidth="1"/>
    <col min="6912" max="6912" width="101.375" customWidth="1"/>
    <col min="6913" max="6913" width="65.75" bestFit="1" customWidth="1"/>
    <col min="6914" max="6914" width="90.125" bestFit="1" customWidth="1"/>
    <col min="6915" max="6915" width="90.125" customWidth="1"/>
    <col min="6916" max="6916" width="112.625" customWidth="1"/>
    <col min="7166" max="7166" width="16.375" bestFit="1" customWidth="1"/>
    <col min="7167" max="7167" width="187" customWidth="1"/>
    <col min="7168" max="7168" width="101.375" customWidth="1"/>
    <col min="7169" max="7169" width="65.75" bestFit="1" customWidth="1"/>
    <col min="7170" max="7170" width="90.125" bestFit="1" customWidth="1"/>
    <col min="7171" max="7171" width="90.125" customWidth="1"/>
    <col min="7172" max="7172" width="112.625" customWidth="1"/>
    <col min="7422" max="7422" width="16.375" bestFit="1" customWidth="1"/>
    <col min="7423" max="7423" width="187" customWidth="1"/>
    <col min="7424" max="7424" width="101.375" customWidth="1"/>
    <col min="7425" max="7425" width="65.75" bestFit="1" customWidth="1"/>
    <col min="7426" max="7426" width="90.125" bestFit="1" customWidth="1"/>
    <col min="7427" max="7427" width="90.125" customWidth="1"/>
    <col min="7428" max="7428" width="112.625" customWidth="1"/>
    <col min="7678" max="7678" width="16.375" bestFit="1" customWidth="1"/>
    <col min="7679" max="7679" width="187" customWidth="1"/>
    <col min="7680" max="7680" width="101.375" customWidth="1"/>
    <col min="7681" max="7681" width="65.75" bestFit="1" customWidth="1"/>
    <col min="7682" max="7682" width="90.125" bestFit="1" customWidth="1"/>
    <col min="7683" max="7683" width="90.125" customWidth="1"/>
    <col min="7684" max="7684" width="112.625" customWidth="1"/>
    <col min="7934" max="7934" width="16.375" bestFit="1" customWidth="1"/>
    <col min="7935" max="7935" width="187" customWidth="1"/>
    <col min="7936" max="7936" width="101.375" customWidth="1"/>
    <col min="7937" max="7937" width="65.75" bestFit="1" customWidth="1"/>
    <col min="7938" max="7938" width="90.125" bestFit="1" customWidth="1"/>
    <col min="7939" max="7939" width="90.125" customWidth="1"/>
    <col min="7940" max="7940" width="112.625" customWidth="1"/>
    <col min="8190" max="8190" width="16.375" bestFit="1" customWidth="1"/>
    <col min="8191" max="8191" width="187" customWidth="1"/>
    <col min="8192" max="8192" width="101.375" customWidth="1"/>
    <col min="8193" max="8193" width="65.75" bestFit="1" customWidth="1"/>
    <col min="8194" max="8194" width="90.125" bestFit="1" customWidth="1"/>
    <col min="8195" max="8195" width="90.125" customWidth="1"/>
    <col min="8196" max="8196" width="112.625" customWidth="1"/>
    <col min="8446" max="8446" width="16.375" bestFit="1" customWidth="1"/>
    <col min="8447" max="8447" width="187" customWidth="1"/>
    <col min="8448" max="8448" width="101.375" customWidth="1"/>
    <col min="8449" max="8449" width="65.75" bestFit="1" customWidth="1"/>
    <col min="8450" max="8450" width="90.125" bestFit="1" customWidth="1"/>
    <col min="8451" max="8451" width="90.125" customWidth="1"/>
    <col min="8452" max="8452" width="112.625" customWidth="1"/>
    <col min="8702" max="8702" width="16.375" bestFit="1" customWidth="1"/>
    <col min="8703" max="8703" width="187" customWidth="1"/>
    <col min="8704" max="8704" width="101.375" customWidth="1"/>
    <col min="8705" max="8705" width="65.75" bestFit="1" customWidth="1"/>
    <col min="8706" max="8706" width="90.125" bestFit="1" customWidth="1"/>
    <col min="8707" max="8707" width="90.125" customWidth="1"/>
    <col min="8708" max="8708" width="112.625" customWidth="1"/>
    <col min="8958" max="8958" width="16.375" bestFit="1" customWidth="1"/>
    <col min="8959" max="8959" width="187" customWidth="1"/>
    <col min="8960" max="8960" width="101.375" customWidth="1"/>
    <col min="8961" max="8961" width="65.75" bestFit="1" customWidth="1"/>
    <col min="8962" max="8962" width="90.125" bestFit="1" customWidth="1"/>
    <col min="8963" max="8963" width="90.125" customWidth="1"/>
    <col min="8964" max="8964" width="112.625" customWidth="1"/>
    <col min="9214" max="9214" width="16.375" bestFit="1" customWidth="1"/>
    <col min="9215" max="9215" width="187" customWidth="1"/>
    <col min="9216" max="9216" width="101.375" customWidth="1"/>
    <col min="9217" max="9217" width="65.75" bestFit="1" customWidth="1"/>
    <col min="9218" max="9218" width="90.125" bestFit="1" customWidth="1"/>
    <col min="9219" max="9219" width="90.125" customWidth="1"/>
    <col min="9220" max="9220" width="112.625" customWidth="1"/>
    <col min="9470" max="9470" width="16.375" bestFit="1" customWidth="1"/>
    <col min="9471" max="9471" width="187" customWidth="1"/>
    <col min="9472" max="9472" width="101.375" customWidth="1"/>
    <col min="9473" max="9473" width="65.75" bestFit="1" customWidth="1"/>
    <col min="9474" max="9474" width="90.125" bestFit="1" customWidth="1"/>
    <col min="9475" max="9475" width="90.125" customWidth="1"/>
    <col min="9476" max="9476" width="112.625" customWidth="1"/>
    <col min="9726" max="9726" width="16.375" bestFit="1" customWidth="1"/>
    <col min="9727" max="9727" width="187" customWidth="1"/>
    <col min="9728" max="9728" width="101.375" customWidth="1"/>
    <col min="9729" max="9729" width="65.75" bestFit="1" customWidth="1"/>
    <col min="9730" max="9730" width="90.125" bestFit="1" customWidth="1"/>
    <col min="9731" max="9731" width="90.125" customWidth="1"/>
    <col min="9732" max="9732" width="112.625" customWidth="1"/>
    <col min="9982" max="9982" width="16.375" bestFit="1" customWidth="1"/>
    <col min="9983" max="9983" width="187" customWidth="1"/>
    <col min="9984" max="9984" width="101.375" customWidth="1"/>
    <col min="9985" max="9985" width="65.75" bestFit="1" customWidth="1"/>
    <col min="9986" max="9986" width="90.125" bestFit="1" customWidth="1"/>
    <col min="9987" max="9987" width="90.125" customWidth="1"/>
    <col min="9988" max="9988" width="112.625" customWidth="1"/>
    <col min="10238" max="10238" width="16.375" bestFit="1" customWidth="1"/>
    <col min="10239" max="10239" width="187" customWidth="1"/>
    <col min="10240" max="10240" width="101.375" customWidth="1"/>
    <col min="10241" max="10241" width="65.75" bestFit="1" customWidth="1"/>
    <col min="10242" max="10242" width="90.125" bestFit="1" customWidth="1"/>
    <col min="10243" max="10243" width="90.125" customWidth="1"/>
    <col min="10244" max="10244" width="112.625" customWidth="1"/>
    <col min="10494" max="10494" width="16.375" bestFit="1" customWidth="1"/>
    <col min="10495" max="10495" width="187" customWidth="1"/>
    <col min="10496" max="10496" width="101.375" customWidth="1"/>
    <col min="10497" max="10497" width="65.75" bestFit="1" customWidth="1"/>
    <col min="10498" max="10498" width="90.125" bestFit="1" customWidth="1"/>
    <col min="10499" max="10499" width="90.125" customWidth="1"/>
    <col min="10500" max="10500" width="112.625" customWidth="1"/>
    <col min="10750" max="10750" width="16.375" bestFit="1" customWidth="1"/>
    <col min="10751" max="10751" width="187" customWidth="1"/>
    <col min="10752" max="10752" width="101.375" customWidth="1"/>
    <col min="10753" max="10753" width="65.75" bestFit="1" customWidth="1"/>
    <col min="10754" max="10754" width="90.125" bestFit="1" customWidth="1"/>
    <col min="10755" max="10755" width="90.125" customWidth="1"/>
    <col min="10756" max="10756" width="112.625" customWidth="1"/>
    <col min="11006" max="11006" width="16.375" bestFit="1" customWidth="1"/>
    <col min="11007" max="11007" width="187" customWidth="1"/>
    <col min="11008" max="11008" width="101.375" customWidth="1"/>
    <col min="11009" max="11009" width="65.75" bestFit="1" customWidth="1"/>
    <col min="11010" max="11010" width="90.125" bestFit="1" customWidth="1"/>
    <col min="11011" max="11011" width="90.125" customWidth="1"/>
    <col min="11012" max="11012" width="112.625" customWidth="1"/>
    <col min="11262" max="11262" width="16.375" bestFit="1" customWidth="1"/>
    <col min="11263" max="11263" width="187" customWidth="1"/>
    <col min="11264" max="11264" width="101.375" customWidth="1"/>
    <col min="11265" max="11265" width="65.75" bestFit="1" customWidth="1"/>
    <col min="11266" max="11266" width="90.125" bestFit="1" customWidth="1"/>
    <col min="11267" max="11267" width="90.125" customWidth="1"/>
    <col min="11268" max="11268" width="112.625" customWidth="1"/>
    <col min="11518" max="11518" width="16.375" bestFit="1" customWidth="1"/>
    <col min="11519" max="11519" width="187" customWidth="1"/>
    <col min="11520" max="11520" width="101.375" customWidth="1"/>
    <col min="11521" max="11521" width="65.75" bestFit="1" customWidth="1"/>
    <col min="11522" max="11522" width="90.125" bestFit="1" customWidth="1"/>
    <col min="11523" max="11523" width="90.125" customWidth="1"/>
    <col min="11524" max="11524" width="112.625" customWidth="1"/>
    <col min="11774" max="11774" width="16.375" bestFit="1" customWidth="1"/>
    <col min="11775" max="11775" width="187" customWidth="1"/>
    <col min="11776" max="11776" width="101.375" customWidth="1"/>
    <col min="11777" max="11777" width="65.75" bestFit="1" customWidth="1"/>
    <col min="11778" max="11778" width="90.125" bestFit="1" customWidth="1"/>
    <col min="11779" max="11779" width="90.125" customWidth="1"/>
    <col min="11780" max="11780" width="112.625" customWidth="1"/>
    <col min="12030" max="12030" width="16.375" bestFit="1" customWidth="1"/>
    <col min="12031" max="12031" width="187" customWidth="1"/>
    <col min="12032" max="12032" width="101.375" customWidth="1"/>
    <col min="12033" max="12033" width="65.75" bestFit="1" customWidth="1"/>
    <col min="12034" max="12034" width="90.125" bestFit="1" customWidth="1"/>
    <col min="12035" max="12035" width="90.125" customWidth="1"/>
    <col min="12036" max="12036" width="112.625" customWidth="1"/>
    <col min="12286" max="12286" width="16.375" bestFit="1" customWidth="1"/>
    <col min="12287" max="12287" width="187" customWidth="1"/>
    <col min="12288" max="12288" width="101.375" customWidth="1"/>
    <col min="12289" max="12289" width="65.75" bestFit="1" customWidth="1"/>
    <col min="12290" max="12290" width="90.125" bestFit="1" customWidth="1"/>
    <col min="12291" max="12291" width="90.125" customWidth="1"/>
    <col min="12292" max="12292" width="112.625" customWidth="1"/>
    <col min="12542" max="12542" width="16.375" bestFit="1" customWidth="1"/>
    <col min="12543" max="12543" width="187" customWidth="1"/>
    <col min="12544" max="12544" width="101.375" customWidth="1"/>
    <col min="12545" max="12545" width="65.75" bestFit="1" customWidth="1"/>
    <col min="12546" max="12546" width="90.125" bestFit="1" customWidth="1"/>
    <col min="12547" max="12547" width="90.125" customWidth="1"/>
    <col min="12548" max="12548" width="112.625" customWidth="1"/>
    <col min="12798" max="12798" width="16.375" bestFit="1" customWidth="1"/>
    <col min="12799" max="12799" width="187" customWidth="1"/>
    <col min="12800" max="12800" width="101.375" customWidth="1"/>
    <col min="12801" max="12801" width="65.75" bestFit="1" customWidth="1"/>
    <col min="12802" max="12802" width="90.125" bestFit="1" customWidth="1"/>
    <col min="12803" max="12803" width="90.125" customWidth="1"/>
    <col min="12804" max="12804" width="112.625" customWidth="1"/>
    <col min="13054" max="13054" width="16.375" bestFit="1" customWidth="1"/>
    <col min="13055" max="13055" width="187" customWidth="1"/>
    <col min="13056" max="13056" width="101.375" customWidth="1"/>
    <col min="13057" max="13057" width="65.75" bestFit="1" customWidth="1"/>
    <col min="13058" max="13058" width="90.125" bestFit="1" customWidth="1"/>
    <col min="13059" max="13059" width="90.125" customWidth="1"/>
    <col min="13060" max="13060" width="112.625" customWidth="1"/>
    <col min="13310" max="13310" width="16.375" bestFit="1" customWidth="1"/>
    <col min="13311" max="13311" width="187" customWidth="1"/>
    <col min="13312" max="13312" width="101.375" customWidth="1"/>
    <col min="13313" max="13313" width="65.75" bestFit="1" customWidth="1"/>
    <col min="13314" max="13314" width="90.125" bestFit="1" customWidth="1"/>
    <col min="13315" max="13315" width="90.125" customWidth="1"/>
    <col min="13316" max="13316" width="112.625" customWidth="1"/>
    <col min="13566" max="13566" width="16.375" bestFit="1" customWidth="1"/>
    <col min="13567" max="13567" width="187" customWidth="1"/>
    <col min="13568" max="13568" width="101.375" customWidth="1"/>
    <col min="13569" max="13569" width="65.75" bestFit="1" customWidth="1"/>
    <col min="13570" max="13570" width="90.125" bestFit="1" customWidth="1"/>
    <col min="13571" max="13571" width="90.125" customWidth="1"/>
    <col min="13572" max="13572" width="112.625" customWidth="1"/>
    <col min="13822" max="13822" width="16.375" bestFit="1" customWidth="1"/>
    <col min="13823" max="13823" width="187" customWidth="1"/>
    <col min="13824" max="13824" width="101.375" customWidth="1"/>
    <col min="13825" max="13825" width="65.75" bestFit="1" customWidth="1"/>
    <col min="13826" max="13826" width="90.125" bestFit="1" customWidth="1"/>
    <col min="13827" max="13827" width="90.125" customWidth="1"/>
    <col min="13828" max="13828" width="112.625" customWidth="1"/>
    <col min="14078" max="14078" width="16.375" bestFit="1" customWidth="1"/>
    <col min="14079" max="14079" width="187" customWidth="1"/>
    <col min="14080" max="14080" width="101.375" customWidth="1"/>
    <col min="14081" max="14081" width="65.75" bestFit="1" customWidth="1"/>
    <col min="14082" max="14082" width="90.125" bestFit="1" customWidth="1"/>
    <col min="14083" max="14083" width="90.125" customWidth="1"/>
    <col min="14084" max="14084" width="112.625" customWidth="1"/>
    <col min="14334" max="14334" width="16.375" bestFit="1" customWidth="1"/>
    <col min="14335" max="14335" width="187" customWidth="1"/>
    <col min="14336" max="14336" width="101.375" customWidth="1"/>
    <col min="14337" max="14337" width="65.75" bestFit="1" customWidth="1"/>
    <col min="14338" max="14338" width="90.125" bestFit="1" customWidth="1"/>
    <col min="14339" max="14339" width="90.125" customWidth="1"/>
    <col min="14340" max="14340" width="112.625" customWidth="1"/>
    <col min="14590" max="14590" width="16.375" bestFit="1" customWidth="1"/>
    <col min="14591" max="14591" width="187" customWidth="1"/>
    <col min="14592" max="14592" width="101.375" customWidth="1"/>
    <col min="14593" max="14593" width="65.75" bestFit="1" customWidth="1"/>
    <col min="14594" max="14594" width="90.125" bestFit="1" customWidth="1"/>
    <col min="14595" max="14595" width="90.125" customWidth="1"/>
    <col min="14596" max="14596" width="112.625" customWidth="1"/>
    <col min="14846" max="14846" width="16.375" bestFit="1" customWidth="1"/>
    <col min="14847" max="14847" width="187" customWidth="1"/>
    <col min="14848" max="14848" width="101.375" customWidth="1"/>
    <col min="14849" max="14849" width="65.75" bestFit="1" customWidth="1"/>
    <col min="14850" max="14850" width="90.125" bestFit="1" customWidth="1"/>
    <col min="14851" max="14851" width="90.125" customWidth="1"/>
    <col min="14852" max="14852" width="112.625" customWidth="1"/>
    <col min="15102" max="15102" width="16.375" bestFit="1" customWidth="1"/>
    <col min="15103" max="15103" width="187" customWidth="1"/>
    <col min="15104" max="15104" width="101.375" customWidth="1"/>
    <col min="15105" max="15105" width="65.75" bestFit="1" customWidth="1"/>
    <col min="15106" max="15106" width="90.125" bestFit="1" customWidth="1"/>
    <col min="15107" max="15107" width="90.125" customWidth="1"/>
    <col min="15108" max="15108" width="112.625" customWidth="1"/>
    <col min="15358" max="15358" width="16.375" bestFit="1" customWidth="1"/>
    <col min="15359" max="15359" width="187" customWidth="1"/>
    <col min="15360" max="15360" width="101.375" customWidth="1"/>
    <col min="15361" max="15361" width="65.75" bestFit="1" customWidth="1"/>
    <col min="15362" max="15362" width="90.125" bestFit="1" customWidth="1"/>
    <col min="15363" max="15363" width="90.125" customWidth="1"/>
    <col min="15364" max="15364" width="112.625" customWidth="1"/>
    <col min="15614" max="15614" width="16.375" bestFit="1" customWidth="1"/>
    <col min="15615" max="15615" width="187" customWidth="1"/>
    <col min="15616" max="15616" width="101.375" customWidth="1"/>
    <col min="15617" max="15617" width="65.75" bestFit="1" customWidth="1"/>
    <col min="15618" max="15618" width="90.125" bestFit="1" customWidth="1"/>
    <col min="15619" max="15619" width="90.125" customWidth="1"/>
    <col min="15620" max="15620" width="112.625" customWidth="1"/>
    <col min="15870" max="15870" width="16.375" bestFit="1" customWidth="1"/>
    <col min="15871" max="15871" width="187" customWidth="1"/>
    <col min="15872" max="15872" width="101.375" customWidth="1"/>
    <col min="15873" max="15873" width="65.75" bestFit="1" customWidth="1"/>
    <col min="15874" max="15874" width="90.125" bestFit="1" customWidth="1"/>
    <col min="15875" max="15875" width="90.125" customWidth="1"/>
    <col min="15876" max="15876" width="112.625" customWidth="1"/>
    <col min="16126" max="16126" width="16.375" bestFit="1" customWidth="1"/>
    <col min="16127" max="16127" width="187" customWidth="1"/>
    <col min="16128" max="16128" width="101.375" customWidth="1"/>
    <col min="16129" max="16129" width="65.75" bestFit="1" customWidth="1"/>
    <col min="16130" max="16130" width="90.125" bestFit="1" customWidth="1"/>
    <col min="16131" max="16131" width="90.125" customWidth="1"/>
    <col min="16132" max="16132" width="112.625" customWidth="1"/>
  </cols>
  <sheetData>
    <row r="1" spans="1:4" ht="21" customHeight="1" x14ac:dyDescent="0.25">
      <c r="A1" s="58" t="s">
        <v>45</v>
      </c>
      <c r="B1" s="58"/>
      <c r="C1" s="58"/>
      <c r="D1" s="58"/>
    </row>
    <row r="2" spans="1:4" ht="85.5" customHeight="1" x14ac:dyDescent="0.25">
      <c r="A2" s="59"/>
      <c r="B2" s="59"/>
      <c r="C2" s="59"/>
      <c r="D2" s="59"/>
    </row>
    <row r="3" spans="1:4" s="29" customFormat="1" ht="17.25" customHeight="1" x14ac:dyDescent="0.5">
      <c r="A3" s="60" t="s">
        <v>32</v>
      </c>
      <c r="B3" s="62" t="s">
        <v>33</v>
      </c>
      <c r="C3" s="62" t="s">
        <v>46</v>
      </c>
      <c r="D3" s="63" t="s">
        <v>83</v>
      </c>
    </row>
    <row r="4" spans="1:4" s="29" customFormat="1" ht="123.75" customHeight="1" x14ac:dyDescent="0.5">
      <c r="A4" s="61"/>
      <c r="B4" s="62"/>
      <c r="C4" s="62"/>
      <c r="D4" s="64"/>
    </row>
    <row r="5" spans="1:4" s="32" customFormat="1" ht="165" customHeight="1" x14ac:dyDescent="0.65">
      <c r="A5" s="30">
        <v>1</v>
      </c>
      <c r="B5" s="31" t="s">
        <v>34</v>
      </c>
      <c r="C5" s="41">
        <v>10</v>
      </c>
      <c r="D5" s="34" t="s">
        <v>72</v>
      </c>
    </row>
    <row r="6" spans="1:4" s="35" customFormat="1" ht="142.5" customHeight="1" x14ac:dyDescent="0.75">
      <c r="A6" s="30">
        <v>2</v>
      </c>
      <c r="B6" s="31" t="s">
        <v>35</v>
      </c>
      <c r="C6" s="41">
        <v>23</v>
      </c>
      <c r="D6" s="33" t="s">
        <v>73</v>
      </c>
    </row>
    <row r="7" spans="1:4" s="35" customFormat="1" ht="76.5" x14ac:dyDescent="0.75">
      <c r="A7" s="30">
        <v>3</v>
      </c>
      <c r="B7" s="31" t="s">
        <v>36</v>
      </c>
      <c r="C7" s="41">
        <v>47</v>
      </c>
      <c r="D7" s="33" t="s">
        <v>74</v>
      </c>
    </row>
    <row r="8" spans="1:4" s="35" customFormat="1" ht="127.5" customHeight="1" x14ac:dyDescent="0.75">
      <c r="A8" s="30">
        <v>4</v>
      </c>
      <c r="B8" s="31" t="s">
        <v>37</v>
      </c>
      <c r="C8" s="41">
        <v>48</v>
      </c>
      <c r="D8" s="33" t="s">
        <v>75</v>
      </c>
    </row>
    <row r="9" spans="1:4" s="35" customFormat="1" ht="127.5" customHeight="1" x14ac:dyDescent="0.75">
      <c r="A9" s="30">
        <v>5</v>
      </c>
      <c r="B9" s="31" t="s">
        <v>56</v>
      </c>
      <c r="C9" s="41">
        <v>9</v>
      </c>
      <c r="D9" s="33" t="s">
        <v>76</v>
      </c>
    </row>
    <row r="10" spans="1:4" s="35" customFormat="1" ht="127.5" customHeight="1" x14ac:dyDescent="0.75">
      <c r="A10" s="43">
        <v>6</v>
      </c>
      <c r="B10" s="44" t="s">
        <v>38</v>
      </c>
      <c r="C10" s="44">
        <v>28</v>
      </c>
      <c r="D10" s="45" t="s">
        <v>77</v>
      </c>
    </row>
    <row r="11" spans="1:4" s="36" customFormat="1" ht="153.75" customHeight="1" x14ac:dyDescent="0.75">
      <c r="A11" s="43">
        <v>7</v>
      </c>
      <c r="B11" s="44" t="s">
        <v>39</v>
      </c>
      <c r="C11" s="44">
        <v>26</v>
      </c>
      <c r="D11" s="45" t="s">
        <v>77</v>
      </c>
    </row>
    <row r="12" spans="1:4" s="36" customFormat="1" ht="127.5" customHeight="1" x14ac:dyDescent="0.75">
      <c r="A12" s="30">
        <v>8</v>
      </c>
      <c r="B12" s="31" t="s">
        <v>40</v>
      </c>
      <c r="C12" s="41">
        <v>19</v>
      </c>
      <c r="D12" s="33" t="s">
        <v>78</v>
      </c>
    </row>
    <row r="13" spans="1:4" s="36" customFormat="1" ht="127.5" customHeight="1" x14ac:dyDescent="0.75">
      <c r="A13" s="30">
        <v>9</v>
      </c>
      <c r="B13" s="31" t="s">
        <v>41</v>
      </c>
      <c r="C13" s="41">
        <v>14</v>
      </c>
      <c r="D13" s="33" t="s">
        <v>78</v>
      </c>
    </row>
    <row r="14" spans="1:4" s="36" customFormat="1" ht="127.5" customHeight="1" x14ac:dyDescent="0.75">
      <c r="A14" s="30">
        <v>10</v>
      </c>
      <c r="B14" s="31" t="s">
        <v>58</v>
      </c>
      <c r="C14" s="41">
        <v>3</v>
      </c>
      <c r="D14" s="33" t="s">
        <v>79</v>
      </c>
    </row>
    <row r="15" spans="1:4" s="36" customFormat="1" ht="153" x14ac:dyDescent="0.75">
      <c r="A15" s="43">
        <v>11</v>
      </c>
      <c r="B15" s="44" t="s">
        <v>42</v>
      </c>
      <c r="C15" s="44">
        <v>8</v>
      </c>
      <c r="D15" s="45" t="s">
        <v>77</v>
      </c>
    </row>
    <row r="16" spans="1:4" s="36" customFormat="1" ht="127.5" customHeight="1" x14ac:dyDescent="0.75">
      <c r="A16" s="30">
        <v>12</v>
      </c>
      <c r="B16" s="31" t="s">
        <v>43</v>
      </c>
      <c r="C16" s="41">
        <v>4</v>
      </c>
      <c r="D16" s="33" t="s">
        <v>80</v>
      </c>
    </row>
    <row r="17" spans="1:4" s="36" customFormat="1" ht="127.5" customHeight="1" x14ac:dyDescent="0.75">
      <c r="A17" s="30">
        <v>13</v>
      </c>
      <c r="B17" s="31" t="s">
        <v>44</v>
      </c>
      <c r="C17" s="41">
        <v>11</v>
      </c>
      <c r="D17" s="33"/>
    </row>
    <row r="18" spans="1:4" s="36" customFormat="1" ht="127.5" customHeight="1" x14ac:dyDescent="0.75">
      <c r="A18" s="30">
        <v>14</v>
      </c>
      <c r="B18" s="31" t="s">
        <v>47</v>
      </c>
      <c r="C18" s="41">
        <v>5</v>
      </c>
      <c r="D18" s="33"/>
    </row>
    <row r="19" spans="1:4" s="36" customFormat="1" ht="127.5" customHeight="1" x14ac:dyDescent="0.75">
      <c r="A19" s="43">
        <v>15</v>
      </c>
      <c r="B19" s="44" t="s">
        <v>48</v>
      </c>
      <c r="C19" s="44">
        <v>1</v>
      </c>
      <c r="D19" s="45"/>
    </row>
    <row r="20" spans="1:4" s="36" customFormat="1" ht="127.5" customHeight="1" x14ac:dyDescent="0.75">
      <c r="A20" s="30">
        <v>16</v>
      </c>
      <c r="B20" s="31" t="s">
        <v>49</v>
      </c>
      <c r="C20" s="41">
        <v>1</v>
      </c>
      <c r="D20" s="33" t="s">
        <v>81</v>
      </c>
    </row>
    <row r="21" spans="1:4" s="36" customFormat="1" ht="127.5" customHeight="1" x14ac:dyDescent="0.75">
      <c r="A21" s="30">
        <v>17</v>
      </c>
      <c r="B21" s="31" t="s">
        <v>50</v>
      </c>
      <c r="C21" s="41">
        <v>5</v>
      </c>
      <c r="D21" s="33" t="s">
        <v>74</v>
      </c>
    </row>
    <row r="22" spans="1:4" s="36" customFormat="1" ht="127.5" customHeight="1" x14ac:dyDescent="0.75">
      <c r="A22" s="30">
        <v>18</v>
      </c>
      <c r="B22" s="31" t="s">
        <v>51</v>
      </c>
      <c r="C22" s="41">
        <v>3</v>
      </c>
      <c r="D22" s="33" t="s">
        <v>82</v>
      </c>
    </row>
    <row r="23" spans="1:4" s="36" customFormat="1" ht="127.5" customHeight="1" x14ac:dyDescent="0.75">
      <c r="A23" s="30">
        <v>19</v>
      </c>
      <c r="B23" s="31" t="s">
        <v>53</v>
      </c>
      <c r="C23" s="41">
        <v>1</v>
      </c>
      <c r="D23" s="33"/>
    </row>
    <row r="24" spans="1:4" s="36" customFormat="1" ht="127.5" customHeight="1" x14ac:dyDescent="0.75">
      <c r="A24" s="30">
        <v>20</v>
      </c>
      <c r="B24" s="31" t="s">
        <v>59</v>
      </c>
      <c r="C24" s="41">
        <v>4</v>
      </c>
      <c r="D24" s="33" t="s">
        <v>82</v>
      </c>
    </row>
    <row r="25" spans="1:4" s="36" customFormat="1" ht="127.5" customHeight="1" x14ac:dyDescent="0.75">
      <c r="A25" s="30">
        <v>21</v>
      </c>
      <c r="B25" s="31" t="s">
        <v>54</v>
      </c>
      <c r="C25" s="41">
        <v>2</v>
      </c>
      <c r="D25" s="33" t="s">
        <v>82</v>
      </c>
    </row>
    <row r="26" spans="1:4" s="36" customFormat="1" ht="127.5" customHeight="1" x14ac:dyDescent="0.75">
      <c r="A26" s="30">
        <v>22</v>
      </c>
      <c r="B26" s="31" t="s">
        <v>57</v>
      </c>
      <c r="C26" s="41">
        <v>1</v>
      </c>
      <c r="D26" s="33"/>
    </row>
    <row r="27" spans="1:4" s="36" customFormat="1" ht="127.5" customHeight="1" x14ac:dyDescent="0.75">
      <c r="A27" s="30">
        <v>23</v>
      </c>
      <c r="B27" s="31" t="s">
        <v>55</v>
      </c>
      <c r="C27" s="41">
        <v>4</v>
      </c>
      <c r="D27" s="33" t="s">
        <v>82</v>
      </c>
    </row>
    <row r="28" spans="1:4" s="36" customFormat="1" ht="127.5" customHeight="1" x14ac:dyDescent="0.75">
      <c r="A28" s="30">
        <v>24</v>
      </c>
      <c r="B28" s="31" t="s">
        <v>64</v>
      </c>
      <c r="C28" s="41">
        <v>2</v>
      </c>
      <c r="D28" s="33"/>
    </row>
    <row r="29" spans="1:4" s="36" customFormat="1" ht="127.5" customHeight="1" x14ac:dyDescent="0.75">
      <c r="A29" s="30">
        <v>25</v>
      </c>
      <c r="B29" s="31" t="s">
        <v>62</v>
      </c>
      <c r="C29" s="41">
        <v>1</v>
      </c>
      <c r="D29" s="33"/>
    </row>
    <row r="30" spans="1:4" s="36" customFormat="1" ht="127.5" customHeight="1" x14ac:dyDescent="0.75">
      <c r="A30" s="30">
        <v>26</v>
      </c>
      <c r="B30" s="31" t="s">
        <v>61</v>
      </c>
      <c r="C30" s="41">
        <v>2</v>
      </c>
      <c r="D30" s="33"/>
    </row>
    <row r="31" spans="1:4" s="36" customFormat="1" ht="127.5" customHeight="1" x14ac:dyDescent="0.75">
      <c r="A31" s="30">
        <v>27</v>
      </c>
      <c r="B31" s="31" t="s">
        <v>60</v>
      </c>
      <c r="C31" s="41">
        <v>1</v>
      </c>
      <c r="D31" s="33"/>
    </row>
    <row r="32" spans="1:4" s="36" customFormat="1" ht="127.5" customHeight="1" x14ac:dyDescent="0.75">
      <c r="A32" s="30">
        <v>28</v>
      </c>
      <c r="B32" s="31" t="s">
        <v>63</v>
      </c>
      <c r="C32" s="41">
        <v>1</v>
      </c>
      <c r="D32" s="33"/>
    </row>
    <row r="33" spans="1:4" s="36" customFormat="1" ht="127.5" customHeight="1" x14ac:dyDescent="0.75">
      <c r="A33" s="30">
        <v>29</v>
      </c>
      <c r="B33" s="31" t="s">
        <v>52</v>
      </c>
      <c r="C33" s="41">
        <v>9</v>
      </c>
      <c r="D33" s="33"/>
    </row>
    <row r="34" spans="1:4" s="36" customFormat="1" ht="127.5" customHeight="1" x14ac:dyDescent="0.75">
      <c r="A34" s="30">
        <v>30</v>
      </c>
      <c r="B34" s="31" t="s">
        <v>65</v>
      </c>
      <c r="C34" s="41">
        <v>1</v>
      </c>
      <c r="D34" s="33"/>
    </row>
    <row r="35" spans="1:4" s="36" customFormat="1" ht="127.5" customHeight="1" x14ac:dyDescent="0.75">
      <c r="A35" s="30">
        <v>31</v>
      </c>
      <c r="B35" s="31" t="s">
        <v>66</v>
      </c>
      <c r="C35" s="41">
        <v>10</v>
      </c>
      <c r="D35" s="33" t="s">
        <v>82</v>
      </c>
    </row>
    <row r="36" spans="1:4" s="36" customFormat="1" ht="127.5" customHeight="1" x14ac:dyDescent="0.75">
      <c r="A36" s="30">
        <v>32</v>
      </c>
      <c r="B36" s="31" t="s">
        <v>67</v>
      </c>
      <c r="C36" s="41">
        <v>1</v>
      </c>
      <c r="D36" s="33" t="s">
        <v>82</v>
      </c>
    </row>
    <row r="37" spans="1:4" s="36" customFormat="1" ht="127.5" customHeight="1" x14ac:dyDescent="0.75">
      <c r="A37" s="30">
        <v>33</v>
      </c>
      <c r="B37" s="31" t="s">
        <v>68</v>
      </c>
      <c r="C37" s="41">
        <v>3</v>
      </c>
      <c r="D37" s="33" t="s">
        <v>82</v>
      </c>
    </row>
    <row r="38" spans="1:4" s="36" customFormat="1" ht="127.5" customHeight="1" x14ac:dyDescent="0.75">
      <c r="A38" s="30">
        <v>34</v>
      </c>
      <c r="B38" s="31" t="s">
        <v>69</v>
      </c>
      <c r="C38" s="41">
        <v>1</v>
      </c>
      <c r="D38" s="33" t="s">
        <v>82</v>
      </c>
    </row>
    <row r="39" spans="1:4" s="36" customFormat="1" ht="127.5" customHeight="1" x14ac:dyDescent="0.75">
      <c r="A39" s="30">
        <v>35</v>
      </c>
      <c r="B39" s="31" t="s">
        <v>70</v>
      </c>
      <c r="C39" s="41">
        <v>1</v>
      </c>
      <c r="D39" s="33" t="s">
        <v>82</v>
      </c>
    </row>
    <row r="40" spans="1:4" s="36" customFormat="1" ht="195" customHeight="1" x14ac:dyDescent="0.75">
      <c r="A40" s="30">
        <v>36</v>
      </c>
      <c r="B40" s="31" t="s">
        <v>71</v>
      </c>
      <c r="C40" s="41">
        <v>1</v>
      </c>
      <c r="D40" s="33"/>
    </row>
    <row r="41" spans="1:4" ht="75.75" customHeight="1" x14ac:dyDescent="0.25">
      <c r="B41" s="37"/>
      <c r="C41" s="42"/>
      <c r="D41" s="38"/>
    </row>
    <row r="42" spans="1:4" x14ac:dyDescent="0.25">
      <c r="C42" s="42"/>
    </row>
    <row r="43" spans="1:4" x14ac:dyDescent="0.25">
      <c r="C43" s="42"/>
    </row>
    <row r="44" spans="1:4" x14ac:dyDescent="0.25">
      <c r="C44" s="42"/>
    </row>
    <row r="45" spans="1:4" x14ac:dyDescent="0.25">
      <c r="C45" s="42"/>
    </row>
    <row r="46" spans="1:4" x14ac:dyDescent="0.25">
      <c r="C46" s="42"/>
    </row>
    <row r="47" spans="1:4" x14ac:dyDescent="0.25">
      <c r="C47" s="42"/>
    </row>
    <row r="48" spans="1:4" x14ac:dyDescent="0.25">
      <c r="C48" s="42"/>
    </row>
    <row r="49" spans="3:3" x14ac:dyDescent="0.25">
      <c r="C49" s="42"/>
    </row>
    <row r="50" spans="3:3" x14ac:dyDescent="0.25">
      <c r="C50" s="42"/>
    </row>
  </sheetData>
  <mergeCells count="5">
    <mergeCell ref="A1:D2"/>
    <mergeCell ref="A3:A4"/>
    <mergeCell ref="B3:B4"/>
    <mergeCell ref="C3:C4"/>
    <mergeCell ref="D3:D4"/>
  </mergeCells>
  <pageMargins left="0.511811024" right="0.511811024" top="0.78740157499999996" bottom="0.78740157499999996" header="0.31496062000000002" footer="0.31496062000000002"/>
  <pageSetup paperSize="9" scale="4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 CANTÁ </vt:lpstr>
      <vt:lpstr>PLANILHA DE QUANT DE FUNC.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SEMSA - CANTÁ</cp:lastModifiedBy>
  <cp:revision/>
  <dcterms:created xsi:type="dcterms:W3CDTF">2017-07-25T18:13:49Z</dcterms:created>
  <dcterms:modified xsi:type="dcterms:W3CDTF">2023-04-20T12:03:35Z</dcterms:modified>
  <cp:category/>
  <cp:contentStatus/>
</cp:coreProperties>
</file>